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15315" windowHeight="7965"/>
  </bookViews>
  <sheets>
    <sheet name="Matriz de Custeio" sheetId="6" r:id="rId1"/>
    <sheet name="Empenhos diárias e pedidos cons" sheetId="1" state="hidden" r:id="rId2"/>
    <sheet name="Resumo" sheetId="5" state="hidden" r:id="rId3"/>
    <sheet name="mc" sheetId="7" r:id="rId4"/>
    <sheet name="diárias" sheetId="8" r:id="rId5"/>
  </sheets>
  <calcPr calcId="125725"/>
</workbook>
</file>

<file path=xl/calcChain.xml><?xml version="1.0" encoding="utf-8"?>
<calcChain xmlns="http://schemas.openxmlformats.org/spreadsheetml/2006/main">
  <c r="C7" i="7"/>
  <c r="C8"/>
  <c r="C9"/>
  <c r="C10"/>
  <c r="C11"/>
  <c r="C12"/>
  <c r="C13"/>
  <c r="C14"/>
  <c r="C15"/>
  <c r="C6"/>
  <c r="F7"/>
  <c r="F8"/>
  <c r="F9"/>
  <c r="F10"/>
  <c r="F11"/>
  <c r="F12"/>
  <c r="F13"/>
  <c r="F14"/>
  <c r="F15"/>
  <c r="F6"/>
  <c r="F16" s="1"/>
  <c r="T7" i="6"/>
  <c r="T8"/>
  <c r="T9"/>
  <c r="T10"/>
  <c r="T11"/>
  <c r="T12"/>
  <c r="T13"/>
  <c r="T14"/>
  <c r="T15"/>
  <c r="T6"/>
  <c r="Q7"/>
  <c r="Q8"/>
  <c r="Q9"/>
  <c r="Q10"/>
  <c r="Q11"/>
  <c r="Q12"/>
  <c r="Q13"/>
  <c r="Q14"/>
  <c r="Q15"/>
  <c r="Q6"/>
  <c r="B34" i="7"/>
  <c r="G15" i="8"/>
  <c r="G14"/>
  <c r="G13"/>
  <c r="G12"/>
  <c r="G11"/>
  <c r="G10"/>
  <c r="G9"/>
  <c r="G8"/>
  <c r="G7"/>
  <c r="G6"/>
  <c r="G16"/>
  <c r="E15" i="7"/>
  <c r="D15" s="1"/>
  <c r="E13"/>
  <c r="E11"/>
  <c r="E10"/>
  <c r="D10" s="1"/>
  <c r="E9"/>
  <c r="D9" s="1"/>
  <c r="E7"/>
  <c r="U16" i="6"/>
  <c r="G32"/>
  <c r="G31"/>
  <c r="G30"/>
  <c r="G29"/>
  <c r="G28"/>
  <c r="G27"/>
  <c r="G26"/>
  <c r="G25"/>
  <c r="G24"/>
  <c r="G23"/>
  <c r="G33" s="1"/>
  <c r="Q16"/>
  <c r="T16"/>
  <c r="R16"/>
  <c r="S16"/>
  <c r="E16"/>
  <c r="F16"/>
  <c r="G16"/>
  <c r="H16"/>
  <c r="I16"/>
  <c r="J16"/>
  <c r="K16"/>
  <c r="L16"/>
  <c r="M16"/>
  <c r="N16"/>
  <c r="O16"/>
  <c r="P16"/>
  <c r="C16"/>
  <c r="D7" i="5"/>
  <c r="L16"/>
  <c r="K16"/>
  <c r="J16"/>
  <c r="I16"/>
  <c r="H16"/>
  <c r="G16"/>
  <c r="F16"/>
  <c r="L15"/>
  <c r="K15"/>
  <c r="J15"/>
  <c r="I15"/>
  <c r="H15"/>
  <c r="G15"/>
  <c r="F15"/>
  <c r="L14"/>
  <c r="K14"/>
  <c r="J14"/>
  <c r="I14"/>
  <c r="H14"/>
  <c r="G14"/>
  <c r="F14"/>
  <c r="L13"/>
  <c r="K13"/>
  <c r="J13"/>
  <c r="I13"/>
  <c r="H13"/>
  <c r="G13"/>
  <c r="F13"/>
  <c r="L12"/>
  <c r="K12"/>
  <c r="J12"/>
  <c r="I12"/>
  <c r="H12"/>
  <c r="L11"/>
  <c r="K11"/>
  <c r="J11"/>
  <c r="I11"/>
  <c r="H11"/>
  <c r="G11"/>
  <c r="F11"/>
  <c r="L10"/>
  <c r="K10"/>
  <c r="J10"/>
  <c r="I10"/>
  <c r="H10"/>
  <c r="G10"/>
  <c r="F10"/>
  <c r="L9"/>
  <c r="K9"/>
  <c r="J9"/>
  <c r="I9"/>
  <c r="H9"/>
  <c r="G9"/>
  <c r="F9"/>
  <c r="L8"/>
  <c r="K8"/>
  <c r="J8"/>
  <c r="I8"/>
  <c r="H8"/>
  <c r="G8"/>
  <c r="F8"/>
  <c r="L7"/>
  <c r="K7"/>
  <c r="J7"/>
  <c r="I7"/>
  <c r="H7"/>
  <c r="G7"/>
  <c r="F7"/>
  <c r="E16"/>
  <c r="E15"/>
  <c r="E14"/>
  <c r="E13"/>
  <c r="E12"/>
  <c r="E11"/>
  <c r="E10"/>
  <c r="E9"/>
  <c r="E8"/>
  <c r="E7"/>
  <c r="D8"/>
  <c r="D9"/>
  <c r="D10"/>
  <c r="D11"/>
  <c r="D12"/>
  <c r="D13"/>
  <c r="D14"/>
  <c r="D15"/>
  <c r="D16"/>
  <c r="C8"/>
  <c r="M8" s="1"/>
  <c r="N8" s="1"/>
  <c r="C9"/>
  <c r="M9"/>
  <c r="N9" s="1"/>
  <c r="C10"/>
  <c r="M10" s="1"/>
  <c r="N10" s="1"/>
  <c r="C11"/>
  <c r="M11"/>
  <c r="N11" s="1"/>
  <c r="C13"/>
  <c r="M13" s="1"/>
  <c r="N13" s="1"/>
  <c r="C14"/>
  <c r="M14"/>
  <c r="N14" s="1"/>
  <c r="C15"/>
  <c r="M15" s="1"/>
  <c r="N15" s="1"/>
  <c r="C16"/>
  <c r="M16"/>
  <c r="N16" s="1"/>
  <c r="C7"/>
  <c r="M7" s="1"/>
  <c r="D13" i="1"/>
  <c r="E13"/>
  <c r="F13"/>
  <c r="H13"/>
  <c r="I13"/>
  <c r="J13"/>
  <c r="K13"/>
  <c r="L13"/>
  <c r="M13"/>
  <c r="C13"/>
  <c r="B13"/>
  <c r="G3"/>
  <c r="N3"/>
  <c r="G4"/>
  <c r="N4"/>
  <c r="G5"/>
  <c r="N5"/>
  <c r="G6"/>
  <c r="N6"/>
  <c r="G7"/>
  <c r="N7"/>
  <c r="G8"/>
  <c r="N8"/>
  <c r="G9"/>
  <c r="N9"/>
  <c r="G10"/>
  <c r="N10"/>
  <c r="G11"/>
  <c r="N11"/>
  <c r="G12"/>
  <c r="N12"/>
  <c r="F12" i="5"/>
  <c r="G12"/>
  <c r="C12"/>
  <c r="M12"/>
  <c r="N12" s="1"/>
  <c r="G13" i="1"/>
  <c r="C16" i="7"/>
  <c r="G16"/>
  <c r="E6"/>
  <c r="E14"/>
  <c r="D14"/>
  <c r="E12"/>
  <c r="D12" s="1"/>
  <c r="E8"/>
  <c r="D8" s="1"/>
  <c r="N13" i="1"/>
  <c r="D11" i="7"/>
  <c r="D6"/>
  <c r="D13"/>
  <c r="M17" i="5" l="1"/>
  <c r="N7"/>
  <c r="N17" s="1"/>
  <c r="D7" i="7"/>
  <c r="D16" s="1"/>
  <c r="E16"/>
  <c r="F16" i="8"/>
  <c r="F33" i="6"/>
</calcChain>
</file>

<file path=xl/sharedStrings.xml><?xml version="1.0" encoding="utf-8"?>
<sst xmlns="http://schemas.openxmlformats.org/spreadsheetml/2006/main" count="171" uniqueCount="101">
  <si>
    <t>CAMPUS</t>
  </si>
  <si>
    <t>Matriz Custeio Fevereiro</t>
  </si>
  <si>
    <t>Material Segurança</t>
  </si>
  <si>
    <t xml:space="preserve">Material eletrico </t>
  </si>
  <si>
    <t xml:space="preserve"> 089/2010</t>
  </si>
  <si>
    <t>093/2010</t>
  </si>
  <si>
    <t>096/2010</t>
  </si>
  <si>
    <t>107/2010</t>
  </si>
  <si>
    <t>108/2010</t>
  </si>
  <si>
    <t>ALEGRETE</t>
  </si>
  <si>
    <t>Almoxarifado - Dados Pregão (nº pregões/valores)</t>
  </si>
  <si>
    <t>Matriz Custeio Janeiro</t>
  </si>
  <si>
    <t>Crédito empenhado diárias pessoal civil</t>
  </si>
  <si>
    <t>Crédito empenhado passagens aéreas</t>
  </si>
  <si>
    <t>Crédito empenhado diárias col. Eventual</t>
  </si>
  <si>
    <t>Total pedidos de almoxarifado</t>
  </si>
  <si>
    <t>Saldo (Total Disponibilizado na matriz de custeio - (Empenhos + Pedidos)</t>
  </si>
  <si>
    <t>BAGÉ</t>
  </si>
  <si>
    <t>CAÇAPAVA</t>
  </si>
  <si>
    <t>DOM PEDRITO</t>
  </si>
  <si>
    <t>ITAQUI</t>
  </si>
  <si>
    <t>JAGUARÃO</t>
  </si>
  <si>
    <t>SÃO BORJA</t>
  </si>
  <si>
    <t>SÃO GABRIEL</t>
  </si>
  <si>
    <t>SANTANA DO LIVRAMENTO</t>
  </si>
  <si>
    <t>URUGUAIANA</t>
  </si>
  <si>
    <t>TOTAIS</t>
  </si>
  <si>
    <t>Uruguaiana</t>
  </si>
  <si>
    <t>São Gabriel</t>
  </si>
  <si>
    <t>São Borja</t>
  </si>
  <si>
    <t>Livramento</t>
  </si>
  <si>
    <t>Jaguarão</t>
  </si>
  <si>
    <t>Itaqui</t>
  </si>
  <si>
    <t>Dom Pedrito</t>
  </si>
  <si>
    <t>Caçapava do Sul</t>
  </si>
  <si>
    <t>Bagé</t>
  </si>
  <si>
    <t>Alegrete</t>
  </si>
  <si>
    <t>TOTAL</t>
  </si>
  <si>
    <t>Serviço Terceiros Pessoa Juridica cartão corp.</t>
  </si>
  <si>
    <t>Serviço Terceiros Pessoa Juridica</t>
  </si>
  <si>
    <t>Serviço Terceiros Pessoa Física</t>
  </si>
  <si>
    <t>Material de Consumo - cartão corp.</t>
  </si>
  <si>
    <t>Material de Consumo</t>
  </si>
  <si>
    <t>Passagens Aéreas</t>
  </si>
  <si>
    <t>Passagens Rodoviárias</t>
  </si>
  <si>
    <t>Diárias Exterior (39014-16)</t>
  </si>
  <si>
    <t>Diárias Col. Eventual (339036-02)</t>
  </si>
  <si>
    <t>Diárias Pessoal Civil (39014-14)</t>
  </si>
  <si>
    <t>ORÇAMENTO CAMPUS</t>
  </si>
  <si>
    <t>UGR</t>
  </si>
  <si>
    <t>Divisão de Orçamento</t>
  </si>
  <si>
    <t>UNIVERSIDADE FEDERAL DO PAMPA</t>
  </si>
  <si>
    <t>RESUMO DAS DISTRIBUIÇÕES PROPOSTAS INCLUINDO AS DEDUÇÕES APRESENTADAS NA ABA "MATRIZ E EMPENHOS"</t>
  </si>
  <si>
    <t>TOTAL DISPONÍVEL PARA DISTRIBUIÇÃO</t>
  </si>
  <si>
    <t>TOTAL DISTRIBUIDO PELAS UNIDADES (jan e fev)</t>
  </si>
  <si>
    <t xml:space="preserve">Caçapava </t>
  </si>
  <si>
    <t>PI</t>
  </si>
  <si>
    <t>Diárias Exterior (39014)</t>
  </si>
  <si>
    <t>Material de Consumo laboratório (339030)</t>
  </si>
  <si>
    <t>Serv. Terc. P. J. cartão corp. (339039)</t>
  </si>
  <si>
    <t>A20RKG5717N</t>
  </si>
  <si>
    <t>A20RKG5718N</t>
  </si>
  <si>
    <t>Diárias Nacionais (39014)</t>
  </si>
  <si>
    <t>A20RKG5703</t>
  </si>
  <si>
    <t>Diária Col. Ev. Campus Custeadas Por Outras Unidades (339036)</t>
  </si>
  <si>
    <t>A20RKG5720N</t>
  </si>
  <si>
    <t>Maio</t>
  </si>
  <si>
    <t>Setembro</t>
  </si>
  <si>
    <t>Total</t>
  </si>
  <si>
    <t>A20RKG3201N</t>
  </si>
  <si>
    <t>Diárias Nac. Custeadas por Out. Unidades (339014)</t>
  </si>
  <si>
    <t>A20RKG0132N</t>
  </si>
  <si>
    <t>A20RKG3208N</t>
  </si>
  <si>
    <t>A20RKG0112N</t>
  </si>
  <si>
    <t>A20RKG0105N</t>
  </si>
  <si>
    <t>A20RKG0133N</t>
  </si>
  <si>
    <t>Diárias Col. Eventual     (339036)</t>
  </si>
  <si>
    <t>Passagens Aéreas Nacionais   (339033)</t>
  </si>
  <si>
    <t>Passagens Aéreas Nac. Custeadas Por Outras Unidades     (339033)</t>
  </si>
  <si>
    <t>Material de Consumo    (339030)</t>
  </si>
  <si>
    <t>Material de Consumo - cartão corp. Suprimento de fundos   (339030)</t>
  </si>
  <si>
    <t>Serv. Terc. Pessoa Física          (339036)</t>
  </si>
  <si>
    <t>Serv. Terc. Pessoa Juridica      (339039)</t>
  </si>
  <si>
    <t xml:space="preserve">% </t>
  </si>
  <si>
    <t>PTRES 62176</t>
  </si>
  <si>
    <t>Fonte 0112</t>
  </si>
  <si>
    <t>LIMITE MÁXIMO PARA EMPENHO</t>
  </si>
  <si>
    <t>MATRIZ DE DIARIAS</t>
  </si>
  <si>
    <t>Caçapava</t>
  </si>
  <si>
    <t>total</t>
  </si>
  <si>
    <t>RESPEITAR OS LIMITES MÍNIMOS:</t>
  </si>
  <si>
    <t>Diárias e Passagens - limite de liquidação mínimo 75%</t>
  </si>
  <si>
    <t>Demais elementos da matriz de custeio - limite de empenho mínimo 75%</t>
  </si>
  <si>
    <t>RESPEITAR OS LIMITES MÁXIMOS PARA DIÁRIAS E PASSAGENS</t>
  </si>
  <si>
    <t>RESPEITAR LIMITES MÁXIMOS PARA CADA PARCELA DA MC</t>
  </si>
  <si>
    <t>Fevereiro</t>
  </si>
  <si>
    <t>Matriz de Custeio Campus 2014 - considerando limites máximos de cada parcela</t>
  </si>
  <si>
    <t>Matriz de Custeio Campus 2014- 1ª Parcela</t>
  </si>
  <si>
    <t>Prezados: Após a definição dos totais necessários para cada elemento:                1 - enviar email desta planilha   2 - Serão deduzidos todos os atendimentos de nd feitos anteriormente;   3- Após enviaremos a planilha com os dados e valores líquidos.</t>
  </si>
  <si>
    <t>RestituiçãoPassagens Rodoviárias Nacionais   (339093)</t>
  </si>
  <si>
    <t>A20RKG0154N</t>
  </si>
</sst>
</file>

<file path=xl/styles.xml><?xml version="1.0" encoding="utf-8"?>
<styleSheet xmlns="http://schemas.openxmlformats.org/spreadsheetml/2006/main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0000%"/>
    <numFmt numFmtId="165" formatCode="_-&quot;R$&quot;\ * #,##0.00000_-;\-&quot;R$&quot;\ * #,##0.00000_-;_-&quot;R$&quot;\ * &quot;-&quot;?????_-;_-@_-"/>
    <numFmt numFmtId="166" formatCode="0.000000%"/>
  </numFmts>
  <fonts count="19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color theme="1"/>
      <name val="Arial Narrow"/>
      <family val="2"/>
    </font>
    <font>
      <sz val="11"/>
      <color theme="1"/>
      <name val="Arial Narrow"/>
      <family val="2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b/>
      <sz val="7"/>
      <color theme="1"/>
      <name val="Arial Narrow"/>
      <family val="2"/>
    </font>
    <font>
      <sz val="7"/>
      <color rgb="FFFF0000"/>
      <name val="Arial Narrow"/>
      <family val="2"/>
    </font>
    <font>
      <b/>
      <sz val="7"/>
      <color rgb="FFFF0000"/>
      <name val="Arial Narrow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b/>
      <sz val="9"/>
      <color rgb="FFFF0000"/>
      <name val="Arial"/>
      <family val="2"/>
    </font>
    <font>
      <b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136">
    <xf numFmtId="0" fontId="0" fillId="0" borderId="0" xfId="0"/>
    <xf numFmtId="49" fontId="7" fillId="2" borderId="1" xfId="0" applyNumberFormat="1" applyFont="1" applyFill="1" applyBorder="1" applyAlignment="1">
      <alignment horizontal="center" vertical="center"/>
    </xf>
    <xf numFmtId="0" fontId="8" fillId="0" borderId="0" xfId="0" applyFont="1"/>
    <xf numFmtId="49" fontId="7" fillId="2" borderId="1" xfId="1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/>
    <xf numFmtId="0" fontId="9" fillId="0" borderId="0" xfId="0" applyFont="1"/>
    <xf numFmtId="4" fontId="10" fillId="0" borderId="1" xfId="0" applyNumberFormat="1" applyFont="1" applyBorder="1"/>
    <xf numFmtId="43" fontId="10" fillId="0" borderId="1" xfId="0" applyNumberFormat="1" applyFont="1" applyBorder="1"/>
    <xf numFmtId="43" fontId="9" fillId="0" borderId="1" xfId="3" applyFont="1" applyBorder="1"/>
    <xf numFmtId="0" fontId="10" fillId="0" borderId="1" xfId="0" applyFont="1" applyBorder="1"/>
    <xf numFmtId="0" fontId="11" fillId="2" borderId="1" xfId="0" applyFont="1" applyFill="1" applyBorder="1" applyAlignment="1"/>
    <xf numFmtId="4" fontId="9" fillId="0" borderId="0" xfId="0" applyNumberFormat="1" applyFont="1"/>
    <xf numFmtId="0" fontId="10" fillId="0" borderId="1" xfId="0" applyFont="1" applyBorder="1" applyAlignment="1">
      <alignment horizontal="center" vertical="center" wrapText="1"/>
    </xf>
    <xf numFmtId="4" fontId="9" fillId="0" borderId="1" xfId="0" applyNumberFormat="1" applyFont="1" applyBorder="1"/>
    <xf numFmtId="43" fontId="7" fillId="0" borderId="1" xfId="1" applyNumberFormat="1" applyFont="1" applyBorder="1" applyAlignment="1"/>
    <xf numFmtId="43" fontId="12" fillId="0" borderId="1" xfId="0" applyNumberFormat="1" applyFont="1" applyBorder="1"/>
    <xf numFmtId="43" fontId="11" fillId="0" borderId="1" xfId="1" applyNumberFormat="1" applyFont="1" applyBorder="1" applyAlignment="1"/>
    <xf numFmtId="43" fontId="13" fillId="0" borderId="1" xfId="0" applyNumberFormat="1" applyFont="1" applyBorder="1"/>
    <xf numFmtId="49" fontId="14" fillId="3" borderId="1" xfId="0" applyNumberFormat="1" applyFont="1" applyFill="1" applyBorder="1" applyAlignment="1">
      <alignment horizontal="center" wrapText="1"/>
    </xf>
    <xf numFmtId="2" fontId="14" fillId="3" borderId="1" xfId="0" applyNumberFormat="1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 wrapText="1"/>
    </xf>
    <xf numFmtId="0" fontId="14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15" fillId="4" borderId="1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/>
    </xf>
    <xf numFmtId="2" fontId="14" fillId="5" borderId="1" xfId="0" applyNumberFormat="1" applyFont="1" applyFill="1" applyBorder="1" applyAlignment="1">
      <alignment horizontal="center"/>
    </xf>
    <xf numFmtId="44" fontId="14" fillId="5" borderId="1" xfId="1" applyFont="1" applyFill="1" applyBorder="1" applyAlignment="1">
      <alignment horizontal="center"/>
    </xf>
    <xf numFmtId="44" fontId="6" fillId="0" borderId="1" xfId="1" applyFont="1" applyBorder="1"/>
    <xf numFmtId="44" fontId="16" fillId="3" borderId="1" xfId="1" applyFont="1" applyFill="1" applyBorder="1" applyAlignment="1">
      <alignment horizontal="right"/>
    </xf>
    <xf numFmtId="44" fontId="2" fillId="3" borderId="1" xfId="1" applyFont="1" applyFill="1" applyBorder="1" applyAlignment="1">
      <alignment horizontal="right" wrapText="1"/>
    </xf>
    <xf numFmtId="44" fontId="16" fillId="3" borderId="1" xfId="1" applyFont="1" applyFill="1" applyBorder="1" applyAlignment="1">
      <alignment horizontal="center"/>
    </xf>
    <xf numFmtId="44" fontId="16" fillId="3" borderId="1" xfId="1" applyFont="1" applyFill="1" applyBorder="1"/>
    <xf numFmtId="44" fontId="4" fillId="0" borderId="1" xfId="1" applyFont="1" applyBorder="1"/>
    <xf numFmtId="44" fontId="3" fillId="3" borderId="1" xfId="1" applyFont="1" applyFill="1" applyBorder="1" applyAlignment="1">
      <alignment horizontal="center"/>
    </xf>
    <xf numFmtId="44" fontId="16" fillId="3" borderId="1" xfId="1" applyFont="1" applyFill="1" applyBorder="1" applyAlignment="1">
      <alignment horizontal="right" vertical="center"/>
    </xf>
    <xf numFmtId="44" fontId="16" fillId="3" borderId="1" xfId="1" applyFont="1" applyFill="1" applyBorder="1" applyAlignment="1">
      <alignment horizontal="center" vertical="center"/>
    </xf>
    <xf numFmtId="44" fontId="3" fillId="3" borderId="1" xfId="1" applyFont="1" applyFill="1" applyBorder="1" applyAlignment="1">
      <alignment horizontal="right"/>
    </xf>
    <xf numFmtId="44" fontId="16" fillId="3" borderId="1" xfId="1" applyFont="1" applyFill="1" applyBorder="1" applyAlignment="1">
      <alignment horizontal="right" wrapText="1"/>
    </xf>
    <xf numFmtId="44" fontId="16" fillId="3" borderId="1" xfId="1" applyFont="1" applyFill="1" applyBorder="1" applyAlignment="1"/>
    <xf numFmtId="43" fontId="6" fillId="5" borderId="2" xfId="3" applyFont="1" applyFill="1" applyBorder="1" applyAlignment="1">
      <alignment vertical="center"/>
    </xf>
    <xf numFmtId="0" fontId="6" fillId="5" borderId="3" xfId="0" applyFont="1" applyFill="1" applyBorder="1" applyAlignment="1">
      <alignment horizontal="center" vertical="center"/>
    </xf>
    <xf numFmtId="43" fontId="14" fillId="5" borderId="2" xfId="3" applyFont="1" applyFill="1" applyBorder="1" applyAlignment="1">
      <alignment vertical="center"/>
    </xf>
    <xf numFmtId="0" fontId="14" fillId="5" borderId="3" xfId="0" applyFont="1" applyFill="1" applyBorder="1" applyAlignment="1">
      <alignment horizontal="center" vertical="center"/>
    </xf>
    <xf numFmtId="3" fontId="0" fillId="5" borderId="1" xfId="0" applyNumberFormat="1" applyFill="1" applyBorder="1"/>
    <xf numFmtId="0" fontId="0" fillId="0" borderId="0" xfId="0" applyAlignment="1">
      <alignment wrapText="1"/>
    </xf>
    <xf numFmtId="0" fontId="14" fillId="6" borderId="4" xfId="0" applyFont="1" applyFill="1" applyBorder="1"/>
    <xf numFmtId="164" fontId="14" fillId="6" borderId="1" xfId="2" applyNumberFormat="1" applyFont="1" applyFill="1" applyBorder="1"/>
    <xf numFmtId="44" fontId="14" fillId="6" borderId="5" xfId="1" applyFont="1" applyFill="1" applyBorder="1"/>
    <xf numFmtId="0" fontId="14" fillId="3" borderId="4" xfId="0" applyFont="1" applyFill="1" applyBorder="1"/>
    <xf numFmtId="164" fontId="14" fillId="0" borderId="1" xfId="2" applyNumberFormat="1" applyFont="1" applyBorder="1"/>
    <xf numFmtId="44" fontId="14" fillId="3" borderId="5" xfId="1" applyFont="1" applyFill="1" applyBorder="1"/>
    <xf numFmtId="0" fontId="6" fillId="0" borderId="0" xfId="0" applyFont="1"/>
    <xf numFmtId="0" fontId="0" fillId="0" borderId="0" xfId="0" applyBorder="1"/>
    <xf numFmtId="0" fontId="6" fillId="3" borderId="0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165" fontId="0" fillId="0" borderId="0" xfId="0" applyNumberFormat="1"/>
    <xf numFmtId="0" fontId="6" fillId="3" borderId="0" xfId="0" applyFont="1" applyFill="1" applyBorder="1" applyAlignment="1">
      <alignment horizontal="center" vertical="center"/>
    </xf>
    <xf numFmtId="3" fontId="0" fillId="5" borderId="1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6" fillId="3" borderId="0" xfId="0" applyFont="1" applyFill="1" applyBorder="1" applyAlignment="1"/>
    <xf numFmtId="0" fontId="0" fillId="3" borderId="0" xfId="0" applyFill="1" applyBorder="1" applyAlignment="1"/>
    <xf numFmtId="0" fontId="6" fillId="3" borderId="0" xfId="0" applyFont="1" applyFill="1" applyBorder="1" applyAlignment="1">
      <alignment vertical="center"/>
    </xf>
    <xf numFmtId="0" fontId="0" fillId="3" borderId="0" xfId="0" applyFill="1" applyBorder="1" applyAlignment="1">
      <alignment vertical="center"/>
    </xf>
    <xf numFmtId="44" fontId="14" fillId="3" borderId="6" xfId="1" applyFont="1" applyFill="1" applyBorder="1"/>
    <xf numFmtId="44" fontId="14" fillId="3" borderId="7" xfId="1" applyFont="1" applyFill="1" applyBorder="1"/>
    <xf numFmtId="0" fontId="5" fillId="0" borderId="0" xfId="0" applyFont="1"/>
    <xf numFmtId="0" fontId="17" fillId="3" borderId="0" xfId="0" applyFont="1" applyFill="1" applyBorder="1" applyAlignment="1">
      <alignment horizontal="center"/>
    </xf>
    <xf numFmtId="0" fontId="0" fillId="0" borderId="0" xfId="0" applyBorder="1" applyAlignment="1">
      <alignment wrapText="1"/>
    </xf>
    <xf numFmtId="164" fontId="6" fillId="0" borderId="0" xfId="2" applyNumberFormat="1" applyFont="1" applyBorder="1"/>
    <xf numFmtId="0" fontId="14" fillId="6" borderId="1" xfId="0" applyFont="1" applyFill="1" applyBorder="1"/>
    <xf numFmtId="44" fontId="14" fillId="6" borderId="1" xfId="1" applyFont="1" applyFill="1" applyBorder="1"/>
    <xf numFmtId="0" fontId="14" fillId="3" borderId="1" xfId="0" applyFont="1" applyFill="1" applyBorder="1"/>
    <xf numFmtId="44" fontId="14" fillId="3" borderId="1" xfId="1" applyFont="1" applyFill="1" applyBorder="1"/>
    <xf numFmtId="166" fontId="0" fillId="0" borderId="1" xfId="2" applyNumberFormat="1" applyFont="1" applyBorder="1"/>
    <xf numFmtId="2" fontId="14" fillId="3" borderId="0" xfId="0" applyNumberFormat="1" applyFont="1" applyFill="1" applyBorder="1" applyAlignment="1">
      <alignment horizontal="center"/>
    </xf>
    <xf numFmtId="0" fontId="14" fillId="3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44" fontId="4" fillId="3" borderId="0" xfId="1" applyFont="1" applyFill="1" applyBorder="1"/>
    <xf numFmtId="0" fontId="0" fillId="3" borderId="0" xfId="0" applyFill="1" applyBorder="1"/>
    <xf numFmtId="44" fontId="14" fillId="3" borderId="0" xfId="1" applyFont="1" applyFill="1" applyBorder="1" applyAlignment="1">
      <alignment horizontal="center"/>
    </xf>
    <xf numFmtId="166" fontId="0" fillId="0" borderId="1" xfId="2" applyNumberFormat="1" applyFont="1" applyBorder="1" applyAlignment="1">
      <alignment horizontal="center"/>
    </xf>
    <xf numFmtId="0" fontId="6" fillId="7" borderId="1" xfId="0" applyFont="1" applyFill="1" applyBorder="1" applyAlignment="1">
      <alignment horizontal="center" vertical="center"/>
    </xf>
    <xf numFmtId="0" fontId="18" fillId="4" borderId="8" xfId="0" applyFont="1" applyFill="1" applyBorder="1" applyAlignment="1">
      <alignment horizontal="center"/>
    </xf>
    <xf numFmtId="0" fontId="18" fillId="4" borderId="0" xfId="0" applyFont="1" applyFill="1" applyBorder="1" applyAlignment="1">
      <alignment horizontal="center"/>
    </xf>
    <xf numFmtId="0" fontId="18" fillId="4" borderId="9" xfId="0" applyFont="1" applyFill="1" applyBorder="1" applyAlignment="1">
      <alignment horizontal="center"/>
    </xf>
    <xf numFmtId="0" fontId="18" fillId="4" borderId="10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/>
    </xf>
    <xf numFmtId="0" fontId="6" fillId="5" borderId="3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 wrapText="1"/>
    </xf>
    <xf numFmtId="0" fontId="15" fillId="4" borderId="12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vertical="center"/>
    </xf>
    <xf numFmtId="10" fontId="14" fillId="7" borderId="1" xfId="0" applyNumberFormat="1" applyFont="1" applyFill="1" applyBorder="1" applyAlignment="1">
      <alignment vertical="center"/>
    </xf>
    <xf numFmtId="44" fontId="14" fillId="7" borderId="1" xfId="1" applyFont="1" applyFill="1" applyBorder="1" applyAlignment="1">
      <alignment vertical="center"/>
    </xf>
    <xf numFmtId="44" fontId="15" fillId="7" borderId="1" xfId="1" applyFont="1" applyFill="1" applyBorder="1" applyAlignment="1">
      <alignment horizontal="center"/>
    </xf>
    <xf numFmtId="0" fontId="14" fillId="7" borderId="1" xfId="0" applyFont="1" applyFill="1" applyBorder="1" applyAlignment="1">
      <alignment horizontal="center"/>
    </xf>
    <xf numFmtId="0" fontId="6" fillId="3" borderId="0" xfId="0" applyFont="1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44" fontId="7" fillId="2" borderId="1" xfId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44" fontId="7" fillId="2" borderId="1" xfId="1" applyFont="1" applyFill="1" applyBorder="1" applyAlignment="1">
      <alignment horizontal="center" vertical="center"/>
    </xf>
    <xf numFmtId="44" fontId="7" fillId="2" borderId="3" xfId="1" applyFont="1" applyFill="1" applyBorder="1" applyAlignment="1">
      <alignment horizontal="center" vertical="center" wrapText="1"/>
    </xf>
    <xf numFmtId="44" fontId="7" fillId="2" borderId="2" xfId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6" fillId="3" borderId="0" xfId="0" applyFont="1" applyFill="1" applyBorder="1" applyAlignment="1">
      <alignment horizontal="left" vertical="center"/>
    </xf>
    <xf numFmtId="0" fontId="6" fillId="0" borderId="0" xfId="0" applyFont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6" fillId="3" borderId="0" xfId="0" applyFont="1" applyFill="1" applyBorder="1" applyAlignment="1">
      <alignment horizontal="center" wrapText="1"/>
    </xf>
    <xf numFmtId="0" fontId="6" fillId="7" borderId="17" xfId="0" applyFont="1" applyFill="1" applyBorder="1" applyAlignment="1">
      <alignment horizontal="center" vertical="center"/>
    </xf>
    <xf numFmtId="0" fontId="6" fillId="7" borderId="18" xfId="0" applyFont="1" applyFill="1" applyBorder="1" applyAlignment="1">
      <alignment horizontal="center" vertical="center"/>
    </xf>
    <xf numFmtId="0" fontId="6" fillId="7" borderId="19" xfId="0" applyFont="1" applyFill="1" applyBorder="1" applyAlignment="1">
      <alignment horizontal="center" vertical="center"/>
    </xf>
    <xf numFmtId="0" fontId="6" fillId="7" borderId="20" xfId="0" applyFont="1" applyFill="1" applyBorder="1" applyAlignment="1">
      <alignment horizontal="center" vertical="center"/>
    </xf>
    <xf numFmtId="0" fontId="6" fillId="7" borderId="21" xfId="0" applyFont="1" applyFill="1" applyBorder="1" applyAlignment="1">
      <alignment horizontal="center" vertical="center"/>
    </xf>
    <xf numFmtId="0" fontId="6" fillId="7" borderId="22" xfId="0" applyFont="1" applyFill="1" applyBorder="1" applyAlignment="1">
      <alignment horizontal="center" vertical="center"/>
    </xf>
    <xf numFmtId="0" fontId="14" fillId="7" borderId="23" xfId="0" applyFont="1" applyFill="1" applyBorder="1" applyAlignment="1">
      <alignment horizontal="center"/>
    </xf>
    <xf numFmtId="0" fontId="14" fillId="7" borderId="24" xfId="0" applyFont="1" applyFill="1" applyBorder="1" applyAlignment="1">
      <alignment horizontal="center"/>
    </xf>
    <xf numFmtId="44" fontId="14" fillId="7" borderId="25" xfId="1" applyFont="1" applyFill="1" applyBorder="1" applyAlignment="1">
      <alignment horizontal="center"/>
    </xf>
    <xf numFmtId="44" fontId="14" fillId="7" borderId="26" xfId="1" applyFont="1" applyFill="1" applyBorder="1" applyAlignment="1">
      <alignment horizontal="center"/>
    </xf>
    <xf numFmtId="0" fontId="14" fillId="7" borderId="27" xfId="0" applyFont="1" applyFill="1" applyBorder="1" applyAlignment="1">
      <alignment horizontal="center"/>
    </xf>
    <xf numFmtId="0" fontId="14" fillId="7" borderId="12" xfId="0" applyFont="1" applyFill="1" applyBorder="1" applyAlignment="1">
      <alignment horizontal="center"/>
    </xf>
    <xf numFmtId="0" fontId="14" fillId="7" borderId="13" xfId="0" applyFont="1" applyFill="1" applyBorder="1" applyAlignment="1">
      <alignment vertical="center"/>
    </xf>
    <xf numFmtId="0" fontId="14" fillId="7" borderId="14" xfId="0" applyFont="1" applyFill="1" applyBorder="1" applyAlignment="1">
      <alignment vertical="center"/>
    </xf>
    <xf numFmtId="10" fontId="14" fillId="7" borderId="3" xfId="0" applyNumberFormat="1" applyFont="1" applyFill="1" applyBorder="1" applyAlignment="1">
      <alignment vertical="center"/>
    </xf>
    <xf numFmtId="10" fontId="14" fillId="7" borderId="15" xfId="0" applyNumberFormat="1" applyFont="1" applyFill="1" applyBorder="1" applyAlignment="1">
      <alignment vertical="center"/>
    </xf>
    <xf numFmtId="44" fontId="14" fillId="7" borderId="6" xfId="1" applyFont="1" applyFill="1" applyBorder="1" applyAlignment="1">
      <alignment vertical="center"/>
    </xf>
    <xf numFmtId="44" fontId="14" fillId="7" borderId="16" xfId="1" applyFont="1" applyFill="1" applyBorder="1" applyAlignment="1">
      <alignment vertical="center"/>
    </xf>
  </cellXfs>
  <cellStyles count="4">
    <cellStyle name="Moeda" xfId="1" builtinId="4"/>
    <cellStyle name="Normal" xfId="0" builtinId="0"/>
    <cellStyle name="Porcentagem" xfId="2" builtinId="5"/>
    <cellStyle name="Separador de milhares" xfId="3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37"/>
  <sheetViews>
    <sheetView tabSelected="1" workbookViewId="0">
      <selection activeCell="I31" sqref="I31"/>
    </sheetView>
  </sheetViews>
  <sheetFormatPr defaultRowHeight="15"/>
  <cols>
    <col min="1" max="6" width="13.7109375" customWidth="1"/>
    <col min="7" max="7" width="15.140625" customWidth="1"/>
    <col min="8" max="19" width="13.7109375" customWidth="1"/>
    <col min="20" max="20" width="16.85546875" customWidth="1"/>
    <col min="21" max="21" width="13.7109375" customWidth="1"/>
  </cols>
  <sheetData>
    <row r="1" spans="1:21">
      <c r="A1" s="85" t="s">
        <v>51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</row>
    <row r="2" spans="1:21">
      <c r="A2" s="85" t="s">
        <v>50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</row>
    <row r="3" spans="1:21">
      <c r="A3" s="87" t="s">
        <v>97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</row>
    <row r="4" spans="1:21" ht="75" customHeight="1">
      <c r="A4" s="25" t="s">
        <v>49</v>
      </c>
      <c r="B4" s="26" t="s">
        <v>0</v>
      </c>
      <c r="C4" s="25" t="s">
        <v>62</v>
      </c>
      <c r="D4" s="25" t="s">
        <v>70</v>
      </c>
      <c r="E4" s="25" t="s">
        <v>76</v>
      </c>
      <c r="F4" s="25" t="s">
        <v>64</v>
      </c>
      <c r="G4" s="25" t="s">
        <v>57</v>
      </c>
      <c r="H4" s="25" t="s">
        <v>77</v>
      </c>
      <c r="I4" s="25" t="s">
        <v>78</v>
      </c>
      <c r="J4" s="25" t="s">
        <v>99</v>
      </c>
      <c r="K4" s="25" t="s">
        <v>79</v>
      </c>
      <c r="L4" s="25" t="s">
        <v>80</v>
      </c>
      <c r="M4" s="25" t="s">
        <v>58</v>
      </c>
      <c r="N4" s="25" t="s">
        <v>81</v>
      </c>
      <c r="O4" s="25" t="s">
        <v>82</v>
      </c>
      <c r="P4" s="25" t="s">
        <v>59</v>
      </c>
      <c r="Q4" s="45" t="s">
        <v>95</v>
      </c>
      <c r="R4" s="89" t="s">
        <v>66</v>
      </c>
      <c r="S4" s="89" t="s">
        <v>67</v>
      </c>
      <c r="T4" s="43" t="s">
        <v>68</v>
      </c>
      <c r="U4" s="91" t="s">
        <v>83</v>
      </c>
    </row>
    <row r="5" spans="1:21" ht="14.45" customHeight="1">
      <c r="A5" s="93" t="s">
        <v>56</v>
      </c>
      <c r="B5" s="94"/>
      <c r="C5" s="24" t="s">
        <v>63</v>
      </c>
      <c r="D5" s="24" t="s">
        <v>63</v>
      </c>
      <c r="E5" s="24" t="s">
        <v>61</v>
      </c>
      <c r="F5" s="24" t="s">
        <v>61</v>
      </c>
      <c r="G5" s="24" t="s">
        <v>60</v>
      </c>
      <c r="H5" s="24" t="s">
        <v>65</v>
      </c>
      <c r="I5" s="24" t="s">
        <v>65</v>
      </c>
      <c r="J5" s="24" t="s">
        <v>100</v>
      </c>
      <c r="K5" s="24" t="s">
        <v>69</v>
      </c>
      <c r="L5" s="24" t="s">
        <v>71</v>
      </c>
      <c r="M5" s="24" t="s">
        <v>72</v>
      </c>
      <c r="N5" s="24" t="s">
        <v>74</v>
      </c>
      <c r="O5" s="24" t="s">
        <v>73</v>
      </c>
      <c r="P5" s="24" t="s">
        <v>75</v>
      </c>
      <c r="Q5" s="44">
        <v>880000</v>
      </c>
      <c r="R5" s="89"/>
      <c r="S5" s="89"/>
      <c r="T5" s="42">
        <v>2200000</v>
      </c>
      <c r="U5" s="92"/>
    </row>
    <row r="6" spans="1:21" ht="15" customHeight="1">
      <c r="A6" s="18">
        <v>150286</v>
      </c>
      <c r="B6" s="19" t="s">
        <v>36</v>
      </c>
      <c r="C6" s="31"/>
      <c r="D6" s="31"/>
      <c r="E6" s="31"/>
      <c r="F6" s="31"/>
      <c r="G6" s="31"/>
      <c r="H6" s="32"/>
      <c r="I6" s="31"/>
      <c r="J6" s="31"/>
      <c r="K6" s="33"/>
      <c r="L6" s="33"/>
      <c r="M6" s="33"/>
      <c r="N6" s="33"/>
      <c r="O6" s="33"/>
      <c r="P6" s="33"/>
      <c r="Q6" s="34">
        <f>Q$5*U6</f>
        <v>118346.85332521597</v>
      </c>
      <c r="R6" s="35"/>
      <c r="S6" s="35"/>
      <c r="T6" s="30">
        <f>T$5*U6</f>
        <v>295867.1333130399</v>
      </c>
      <c r="U6" s="76">
        <v>0.13448506059683632</v>
      </c>
    </row>
    <row r="7" spans="1:21" ht="15" customHeight="1">
      <c r="A7" s="20">
        <v>150266</v>
      </c>
      <c r="B7" s="21" t="s">
        <v>35</v>
      </c>
      <c r="C7" s="31">
        <v>20000</v>
      </c>
      <c r="D7" s="31">
        <v>0</v>
      </c>
      <c r="E7" s="31">
        <v>1000</v>
      </c>
      <c r="F7" s="31">
        <v>0</v>
      </c>
      <c r="G7" s="31">
        <v>0</v>
      </c>
      <c r="H7" s="32">
        <v>15000</v>
      </c>
      <c r="I7" s="31">
        <v>0</v>
      </c>
      <c r="J7" s="31">
        <v>1500</v>
      </c>
      <c r="K7" s="33">
        <v>60000</v>
      </c>
      <c r="L7" s="33">
        <v>3200</v>
      </c>
      <c r="M7" s="33">
        <v>17000</v>
      </c>
      <c r="N7" s="33">
        <v>0</v>
      </c>
      <c r="O7" s="33">
        <v>10000</v>
      </c>
      <c r="P7" s="33">
        <v>4800</v>
      </c>
      <c r="Q7" s="34">
        <f t="shared" ref="Q7:Q15" si="0">Q$5*U7</f>
        <v>147297.78533466291</v>
      </c>
      <c r="R7" s="35"/>
      <c r="S7" s="35"/>
      <c r="T7" s="30">
        <f t="shared" ref="T7:T15" si="1">T$5*U7</f>
        <v>368244.46333665727</v>
      </c>
      <c r="U7" s="76">
        <v>0.16738384697120784</v>
      </c>
    </row>
    <row r="8" spans="1:21" ht="15" customHeight="1">
      <c r="A8" s="20">
        <v>150287</v>
      </c>
      <c r="B8" s="21" t="s">
        <v>55</v>
      </c>
      <c r="C8" s="31"/>
      <c r="D8" s="31"/>
      <c r="E8" s="31"/>
      <c r="F8" s="31"/>
      <c r="G8" s="31"/>
      <c r="H8" s="32"/>
      <c r="I8" s="31"/>
      <c r="J8" s="31"/>
      <c r="K8" s="36"/>
      <c r="L8" s="36"/>
      <c r="M8" s="36"/>
      <c r="N8" s="36"/>
      <c r="O8" s="36"/>
      <c r="P8" s="36"/>
      <c r="Q8" s="34">
        <f t="shared" si="0"/>
        <v>63919.900680571067</v>
      </c>
      <c r="R8" s="35"/>
      <c r="S8" s="35"/>
      <c r="T8" s="30">
        <f t="shared" si="1"/>
        <v>159799.75170142765</v>
      </c>
      <c r="U8" s="76">
        <v>7.263625077337621E-2</v>
      </c>
    </row>
    <row r="9" spans="1:21" ht="15" customHeight="1">
      <c r="A9" s="20">
        <v>150288</v>
      </c>
      <c r="B9" s="21" t="s">
        <v>33</v>
      </c>
      <c r="C9" s="31"/>
      <c r="D9" s="31"/>
      <c r="E9" s="31"/>
      <c r="F9" s="31"/>
      <c r="G9" s="37"/>
      <c r="H9" s="32"/>
      <c r="I9" s="31"/>
      <c r="J9" s="31"/>
      <c r="K9" s="38"/>
      <c r="L9" s="33"/>
      <c r="M9" s="33"/>
      <c r="N9" s="33"/>
      <c r="O9" s="38"/>
      <c r="P9" s="33"/>
      <c r="Q9" s="34">
        <f t="shared" si="0"/>
        <v>77243.400804865276</v>
      </c>
      <c r="R9" s="35"/>
      <c r="S9" s="35"/>
      <c r="T9" s="30">
        <f t="shared" si="1"/>
        <v>193108.5020121632</v>
      </c>
      <c r="U9" s="76">
        <v>8.7776591823710545E-2</v>
      </c>
    </row>
    <row r="10" spans="1:21" ht="15" customHeight="1">
      <c r="A10" s="20">
        <v>150289</v>
      </c>
      <c r="B10" s="21" t="s">
        <v>32</v>
      </c>
      <c r="C10" s="31"/>
      <c r="D10" s="31"/>
      <c r="E10" s="31"/>
      <c r="F10" s="31"/>
      <c r="G10" s="31"/>
      <c r="H10" s="32"/>
      <c r="I10" s="31"/>
      <c r="J10" s="31"/>
      <c r="K10" s="33"/>
      <c r="L10" s="33"/>
      <c r="M10" s="33"/>
      <c r="N10" s="33"/>
      <c r="O10" s="33"/>
      <c r="P10" s="33"/>
      <c r="Q10" s="34">
        <f t="shared" si="0"/>
        <v>105493.46427628088</v>
      </c>
      <c r="R10" s="35"/>
      <c r="S10" s="35"/>
      <c r="T10" s="30">
        <f t="shared" si="1"/>
        <v>263733.66069070221</v>
      </c>
      <c r="U10" s="76">
        <v>0.1198789366775919</v>
      </c>
    </row>
    <row r="11" spans="1:21" ht="15" customHeight="1">
      <c r="A11" s="22">
        <v>150290</v>
      </c>
      <c r="B11" s="23" t="s">
        <v>31</v>
      </c>
      <c r="C11" s="31"/>
      <c r="D11" s="31"/>
      <c r="E11" s="31"/>
      <c r="F11" s="31"/>
      <c r="G11" s="39"/>
      <c r="H11" s="32"/>
      <c r="I11" s="31"/>
      <c r="J11" s="31"/>
      <c r="K11" s="36"/>
      <c r="L11" s="36"/>
      <c r="M11" s="36"/>
      <c r="N11" s="36"/>
      <c r="O11" s="36"/>
      <c r="P11" s="36"/>
      <c r="Q11" s="34">
        <f t="shared" si="0"/>
        <v>52381.685457941887</v>
      </c>
      <c r="R11" s="35"/>
      <c r="S11" s="35"/>
      <c r="T11" s="30">
        <f t="shared" si="1"/>
        <v>130954.21364485472</v>
      </c>
      <c r="U11" s="76">
        <v>5.9524642565843056E-2</v>
      </c>
    </row>
    <row r="12" spans="1:21" ht="15" customHeight="1">
      <c r="A12" s="20">
        <v>150291</v>
      </c>
      <c r="B12" s="21" t="s">
        <v>30</v>
      </c>
      <c r="C12" s="31"/>
      <c r="D12" s="31"/>
      <c r="E12" s="31"/>
      <c r="F12" s="31"/>
      <c r="G12" s="31"/>
      <c r="H12" s="32"/>
      <c r="I12" s="31"/>
      <c r="J12" s="31"/>
      <c r="K12" s="33"/>
      <c r="L12" s="33"/>
      <c r="M12" s="33"/>
      <c r="N12" s="33"/>
      <c r="O12" s="33"/>
      <c r="P12" s="33"/>
      <c r="Q12" s="34">
        <f t="shared" si="0"/>
        <v>50258.529388156669</v>
      </c>
      <c r="R12" s="35"/>
      <c r="S12" s="35"/>
      <c r="T12" s="30">
        <f t="shared" si="1"/>
        <v>125646.32347039167</v>
      </c>
      <c r="U12" s="76">
        <v>5.7111965213814397E-2</v>
      </c>
    </row>
    <row r="13" spans="1:21" ht="15" customHeight="1">
      <c r="A13" s="20">
        <v>150292</v>
      </c>
      <c r="B13" s="21" t="s">
        <v>29</v>
      </c>
      <c r="C13" s="31"/>
      <c r="D13" s="31"/>
      <c r="E13" s="31"/>
      <c r="F13" s="31"/>
      <c r="G13" s="40"/>
      <c r="H13" s="32"/>
      <c r="I13" s="31"/>
      <c r="J13" s="31"/>
      <c r="K13" s="41"/>
      <c r="L13" s="33"/>
      <c r="M13" s="41"/>
      <c r="N13" s="41"/>
      <c r="O13" s="41"/>
      <c r="P13" s="41"/>
      <c r="Q13" s="34">
        <f t="shared" si="0"/>
        <v>47198.701218667098</v>
      </c>
      <c r="R13" s="35"/>
      <c r="S13" s="35"/>
      <c r="T13" s="30">
        <f t="shared" si="1"/>
        <v>117996.75304666776</v>
      </c>
      <c r="U13" s="76">
        <v>5.3634887748485342E-2</v>
      </c>
    </row>
    <row r="14" spans="1:21" ht="15" customHeight="1">
      <c r="A14" s="20">
        <v>150293</v>
      </c>
      <c r="B14" s="21" t="s">
        <v>28</v>
      </c>
      <c r="C14" s="31"/>
      <c r="D14" s="31"/>
      <c r="E14" s="31"/>
      <c r="F14" s="31"/>
      <c r="G14" s="31"/>
      <c r="H14" s="32"/>
      <c r="I14" s="31"/>
      <c r="J14" s="31"/>
      <c r="K14" s="33"/>
      <c r="L14" s="33"/>
      <c r="M14" s="33"/>
      <c r="N14" s="33"/>
      <c r="O14" s="33"/>
      <c r="P14" s="33"/>
      <c r="Q14" s="34">
        <f t="shared" si="0"/>
        <v>66676.920168384473</v>
      </c>
      <c r="R14" s="35"/>
      <c r="S14" s="35"/>
      <c r="T14" s="30">
        <f t="shared" si="1"/>
        <v>166692.30042096117</v>
      </c>
      <c r="U14" s="76">
        <v>7.576922746407326E-2</v>
      </c>
    </row>
    <row r="15" spans="1:21" ht="15" customHeight="1">
      <c r="A15" s="20">
        <v>150294</v>
      </c>
      <c r="B15" s="21" t="s">
        <v>27</v>
      </c>
      <c r="C15" s="31"/>
      <c r="D15" s="31"/>
      <c r="E15" s="31"/>
      <c r="F15" s="31"/>
      <c r="G15" s="31"/>
      <c r="H15" s="32"/>
      <c r="I15" s="31"/>
      <c r="J15" s="31"/>
      <c r="K15" s="33"/>
      <c r="L15" s="33"/>
      <c r="M15" s="33"/>
      <c r="N15" s="33"/>
      <c r="O15" s="33"/>
      <c r="P15" s="33"/>
      <c r="Q15" s="34">
        <f t="shared" si="0"/>
        <v>151182.75934525375</v>
      </c>
      <c r="R15" s="35"/>
      <c r="S15" s="35"/>
      <c r="T15" s="30">
        <f t="shared" si="1"/>
        <v>377956.89836313436</v>
      </c>
      <c r="U15" s="76">
        <v>0.17179859016506108</v>
      </c>
    </row>
    <row r="16" spans="1:21" ht="15" customHeight="1">
      <c r="A16" s="27" t="s">
        <v>68</v>
      </c>
      <c r="B16" s="28"/>
      <c r="C16" s="29">
        <f>SUM(C6:C15)</f>
        <v>20000</v>
      </c>
      <c r="D16" s="29"/>
      <c r="E16" s="29">
        <f t="shared" ref="E16:P16" si="2">SUM(E6:E15)</f>
        <v>1000</v>
      </c>
      <c r="F16" s="29">
        <f t="shared" si="2"/>
        <v>0</v>
      </c>
      <c r="G16" s="29">
        <f t="shared" si="2"/>
        <v>0</v>
      </c>
      <c r="H16" s="29">
        <f t="shared" si="2"/>
        <v>15000</v>
      </c>
      <c r="I16" s="29">
        <f t="shared" si="2"/>
        <v>0</v>
      </c>
      <c r="J16" s="29">
        <f t="shared" si="2"/>
        <v>1500</v>
      </c>
      <c r="K16" s="29">
        <f t="shared" si="2"/>
        <v>60000</v>
      </c>
      <c r="L16" s="29">
        <f t="shared" si="2"/>
        <v>3200</v>
      </c>
      <c r="M16" s="29">
        <f t="shared" si="2"/>
        <v>17000</v>
      </c>
      <c r="N16" s="29">
        <f t="shared" si="2"/>
        <v>0</v>
      </c>
      <c r="O16" s="29">
        <f t="shared" si="2"/>
        <v>10000</v>
      </c>
      <c r="P16" s="29">
        <f t="shared" si="2"/>
        <v>4800</v>
      </c>
      <c r="Q16" s="29">
        <f>SUM(Q6:Q15)</f>
        <v>880000</v>
      </c>
      <c r="R16" s="29">
        <f>SUM(R6:R15)</f>
        <v>0</v>
      </c>
      <c r="S16" s="29">
        <f>SUM(S6:S15)</f>
        <v>0</v>
      </c>
      <c r="T16" s="29">
        <f>SUM(T6:T15)</f>
        <v>2199999.9999999995</v>
      </c>
      <c r="U16" s="46">
        <f>SUM(U6:U15)</f>
        <v>0.99999999999999978</v>
      </c>
    </row>
    <row r="17" spans="1:13">
      <c r="A17" s="90" t="s">
        <v>84</v>
      </c>
      <c r="B17" s="90"/>
      <c r="C17" s="90"/>
      <c r="D17" s="90"/>
      <c r="E17" s="90"/>
      <c r="H17" s="90" t="s">
        <v>85</v>
      </c>
      <c r="I17" s="90"/>
      <c r="J17" s="90"/>
      <c r="K17" s="90"/>
    </row>
    <row r="19" spans="1:13">
      <c r="A19" s="101"/>
      <c r="B19" s="101"/>
      <c r="E19" s="84" t="s">
        <v>86</v>
      </c>
      <c r="F19" s="84"/>
      <c r="G19" s="84"/>
    </row>
    <row r="20" spans="1:13">
      <c r="A20" s="101"/>
      <c r="B20" s="101"/>
      <c r="E20" s="84"/>
      <c r="F20" s="84"/>
      <c r="G20" s="84"/>
      <c r="I20" s="102" t="s">
        <v>98</v>
      </c>
      <c r="J20" s="102"/>
      <c r="K20" s="102"/>
      <c r="L20" s="102"/>
      <c r="M20" s="102"/>
    </row>
    <row r="21" spans="1:13">
      <c r="A21" s="95"/>
      <c r="B21" s="95"/>
      <c r="E21" s="100" t="s">
        <v>87</v>
      </c>
      <c r="F21" s="100"/>
      <c r="G21" s="99">
        <v>1000000</v>
      </c>
      <c r="I21" s="102"/>
      <c r="J21" s="102"/>
      <c r="K21" s="102"/>
      <c r="L21" s="102"/>
      <c r="M21" s="102"/>
    </row>
    <row r="22" spans="1:13" s="47" customFormat="1">
      <c r="A22" s="95"/>
      <c r="B22" s="95"/>
      <c r="E22" s="100">
        <v>2014</v>
      </c>
      <c r="F22" s="100"/>
      <c r="G22" s="99"/>
      <c r="H22" s="70"/>
      <c r="I22" s="102"/>
      <c r="J22" s="102"/>
      <c r="K22" s="102"/>
      <c r="L22" s="102"/>
      <c r="M22" s="102"/>
    </row>
    <row r="23" spans="1:13">
      <c r="A23" s="56"/>
      <c r="B23" s="56"/>
      <c r="E23" s="72" t="s">
        <v>36</v>
      </c>
      <c r="F23" s="49">
        <v>0.10272052508894614</v>
      </c>
      <c r="G23" s="73">
        <f>G21*F23</f>
        <v>102720.52508894613</v>
      </c>
      <c r="H23" s="71"/>
      <c r="I23" s="102"/>
      <c r="J23" s="102"/>
      <c r="K23" s="102"/>
      <c r="L23" s="102"/>
      <c r="M23" s="102"/>
    </row>
    <row r="24" spans="1:13">
      <c r="A24" s="56"/>
      <c r="B24" s="56"/>
      <c r="E24" s="74" t="s">
        <v>35</v>
      </c>
      <c r="F24" s="52">
        <v>0.18265550239234446</v>
      </c>
      <c r="G24" s="75">
        <f>G21*F24</f>
        <v>182655.50239234447</v>
      </c>
      <c r="H24" s="71"/>
    </row>
    <row r="25" spans="1:13">
      <c r="A25" s="56"/>
      <c r="B25" s="56"/>
      <c r="E25" s="72" t="s">
        <v>88</v>
      </c>
      <c r="F25" s="49">
        <v>5.5134339344865654E-2</v>
      </c>
      <c r="G25" s="73">
        <f>G21*F25</f>
        <v>55134.339344865657</v>
      </c>
      <c r="H25" s="71"/>
    </row>
    <row r="26" spans="1:13">
      <c r="A26" s="56"/>
      <c r="B26" s="56"/>
      <c r="E26" s="74" t="s">
        <v>33</v>
      </c>
      <c r="F26" s="52">
        <v>6.3029076186970928E-2</v>
      </c>
      <c r="G26" s="75">
        <f>G21*F26</f>
        <v>63029.076186970931</v>
      </c>
      <c r="H26" s="71"/>
    </row>
    <row r="27" spans="1:13">
      <c r="A27" s="56"/>
      <c r="B27" s="56"/>
      <c r="E27" s="72" t="s">
        <v>32</v>
      </c>
      <c r="F27" s="49">
        <v>9.0504232609495749E-2</v>
      </c>
      <c r="G27" s="73">
        <f>G21*F27</f>
        <v>90504.232609495753</v>
      </c>
      <c r="H27" s="71"/>
    </row>
    <row r="28" spans="1:13">
      <c r="A28" s="56"/>
      <c r="B28" s="56"/>
      <c r="E28" s="74" t="s">
        <v>31</v>
      </c>
      <c r="F28" s="52">
        <v>7.9263280579070047E-2</v>
      </c>
      <c r="G28" s="75">
        <f>G21*F28</f>
        <v>79263.280579070051</v>
      </c>
      <c r="H28" s="71"/>
    </row>
    <row r="29" spans="1:13">
      <c r="A29" s="56"/>
      <c r="B29" s="56"/>
      <c r="E29" s="72" t="s">
        <v>30</v>
      </c>
      <c r="F29" s="49">
        <v>7.2267206477732798E-2</v>
      </c>
      <c r="G29" s="73">
        <f>G21*F29</f>
        <v>72267.206477732805</v>
      </c>
      <c r="H29" s="71"/>
    </row>
    <row r="30" spans="1:13">
      <c r="A30" s="56"/>
      <c r="B30" s="56"/>
      <c r="E30" s="74" t="s">
        <v>29</v>
      </c>
      <c r="F30" s="52">
        <v>8.1894859526438463E-2</v>
      </c>
      <c r="G30" s="75">
        <f>G21*F30</f>
        <v>81894.859526438464</v>
      </c>
      <c r="H30" s="71"/>
    </row>
    <row r="31" spans="1:13">
      <c r="A31" s="56"/>
      <c r="B31" s="56"/>
      <c r="E31" s="72" t="s">
        <v>28</v>
      </c>
      <c r="F31" s="49">
        <v>9.0320206109679779E-2</v>
      </c>
      <c r="G31" s="73">
        <f>G21*F31</f>
        <v>90320.206109679784</v>
      </c>
      <c r="H31" s="71"/>
    </row>
    <row r="32" spans="1:13">
      <c r="A32" s="56"/>
      <c r="B32" s="56"/>
      <c r="E32" s="74" t="s">
        <v>27</v>
      </c>
      <c r="F32" s="52">
        <v>0.18221077168445587</v>
      </c>
      <c r="G32" s="75">
        <f>G21*F32</f>
        <v>182210.77168445586</v>
      </c>
      <c r="H32" s="71"/>
    </row>
    <row r="33" spans="1:8">
      <c r="A33" s="95"/>
      <c r="B33" s="95"/>
      <c r="E33" s="96" t="s">
        <v>68</v>
      </c>
      <c r="F33" s="97">
        <f ca="1">SUM(F23:F33)</f>
        <v>1.0000100000000001</v>
      </c>
      <c r="G33" s="98">
        <f>SUM(G23:G32)</f>
        <v>1000000</v>
      </c>
      <c r="H33" s="55"/>
    </row>
    <row r="34" spans="1:8">
      <c r="A34" s="95"/>
      <c r="B34" s="95"/>
      <c r="D34" s="54"/>
      <c r="E34" s="96"/>
      <c r="F34" s="97"/>
      <c r="G34" s="98"/>
      <c r="H34" s="55"/>
    </row>
    <row r="35" spans="1:8">
      <c r="A35" s="55"/>
      <c r="B35" s="55"/>
    </row>
    <row r="36" spans="1:8">
      <c r="A36" s="55"/>
      <c r="B36" s="55"/>
    </row>
    <row r="37" spans="1:8">
      <c r="A37" s="55"/>
      <c r="B37" s="55"/>
      <c r="G37" s="58"/>
    </row>
  </sheetData>
  <mergeCells count="22">
    <mergeCell ref="G21:G22"/>
    <mergeCell ref="E22:F22"/>
    <mergeCell ref="A19:B19"/>
    <mergeCell ref="E21:F21"/>
    <mergeCell ref="I20:M23"/>
    <mergeCell ref="A21:B22"/>
    <mergeCell ref="A20:B20"/>
    <mergeCell ref="A33:B33"/>
    <mergeCell ref="E33:E34"/>
    <mergeCell ref="F33:F34"/>
    <mergeCell ref="G33:G34"/>
    <mergeCell ref="A34:B34"/>
    <mergeCell ref="E19:G20"/>
    <mergeCell ref="A1:U1"/>
    <mergeCell ref="A2:U2"/>
    <mergeCell ref="A3:U3"/>
    <mergeCell ref="R4:R5"/>
    <mergeCell ref="S4:S5"/>
    <mergeCell ref="H17:K17"/>
    <mergeCell ref="U4:U5"/>
    <mergeCell ref="A5:B5"/>
    <mergeCell ref="A17:E17"/>
  </mergeCells>
  <printOptions horizontalCentered="1"/>
  <pageMargins left="0.59055118110236227" right="0.59055118110236227" top="0.78740157480314965" bottom="0.78740157480314965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3"/>
  <sheetViews>
    <sheetView workbookViewId="0">
      <selection activeCell="N18" sqref="N18"/>
    </sheetView>
  </sheetViews>
  <sheetFormatPr defaultColWidth="8.85546875" defaultRowHeight="16.5"/>
  <cols>
    <col min="1" max="1" width="18.28515625" style="2" bestFit="1" customWidth="1"/>
    <col min="2" max="4" width="12.42578125" style="2" bestFit="1" customWidth="1"/>
    <col min="5" max="6" width="13.140625" style="2" bestFit="1" customWidth="1"/>
    <col min="7" max="7" width="12.140625" style="2" bestFit="1" customWidth="1"/>
    <col min="8" max="8" width="7.7109375" style="2" hidden="1" customWidth="1"/>
    <col min="9" max="10" width="8.28515625" style="2" hidden="1" customWidth="1"/>
    <col min="11" max="11" width="7.28515625" style="2" hidden="1" customWidth="1"/>
    <col min="12" max="12" width="8.85546875" style="2" hidden="1" customWidth="1"/>
    <col min="13" max="13" width="10.140625" style="2" hidden="1" customWidth="1"/>
    <col min="14" max="14" width="16.85546875" style="2" customWidth="1"/>
    <col min="15" max="16384" width="8.85546875" style="2"/>
  </cols>
  <sheetData>
    <row r="1" spans="1:14" ht="19.5" customHeight="1">
      <c r="A1" s="105" t="s">
        <v>0</v>
      </c>
      <c r="B1" s="103" t="s">
        <v>11</v>
      </c>
      <c r="C1" s="103" t="s">
        <v>1</v>
      </c>
      <c r="D1" s="103" t="s">
        <v>12</v>
      </c>
      <c r="E1" s="103" t="s">
        <v>13</v>
      </c>
      <c r="F1" s="103" t="s">
        <v>14</v>
      </c>
      <c r="G1" s="103" t="s">
        <v>15</v>
      </c>
      <c r="H1" s="108" t="s">
        <v>2</v>
      </c>
      <c r="I1" s="107" t="s">
        <v>10</v>
      </c>
      <c r="J1" s="107"/>
      <c r="K1" s="107"/>
      <c r="L1" s="107"/>
      <c r="M1" s="1" t="s">
        <v>3</v>
      </c>
      <c r="N1" s="104" t="s">
        <v>16</v>
      </c>
    </row>
    <row r="2" spans="1:14">
      <c r="A2" s="106"/>
      <c r="B2" s="103"/>
      <c r="C2" s="103"/>
      <c r="D2" s="103"/>
      <c r="E2" s="103"/>
      <c r="F2" s="103"/>
      <c r="G2" s="103"/>
      <c r="H2" s="109"/>
      <c r="I2" s="3" t="s">
        <v>4</v>
      </c>
      <c r="J2" s="3" t="s">
        <v>5</v>
      </c>
      <c r="K2" s="3" t="s">
        <v>6</v>
      </c>
      <c r="L2" s="3" t="s">
        <v>7</v>
      </c>
      <c r="M2" s="3" t="s">
        <v>8</v>
      </c>
      <c r="N2" s="104"/>
    </row>
    <row r="3" spans="1:14">
      <c r="A3" s="4" t="s">
        <v>9</v>
      </c>
      <c r="B3" s="14">
        <v>15130.029999999999</v>
      </c>
      <c r="C3" s="14">
        <v>13750</v>
      </c>
      <c r="D3" s="14">
        <v>5030.03</v>
      </c>
      <c r="E3" s="14">
        <v>100</v>
      </c>
      <c r="F3" s="14">
        <v>1000</v>
      </c>
      <c r="G3" s="14">
        <f t="shared" ref="G3:G12" si="0">H3+I3+J3+K3+L3+M3</f>
        <v>31796.65</v>
      </c>
      <c r="H3" s="14">
        <v>1130.6500000000001</v>
      </c>
      <c r="I3" s="14">
        <v>2712.7</v>
      </c>
      <c r="J3" s="14">
        <v>4099.26</v>
      </c>
      <c r="K3" s="14">
        <v>28.75</v>
      </c>
      <c r="L3" s="14">
        <v>12193.7</v>
      </c>
      <c r="M3" s="14">
        <v>11631.59</v>
      </c>
      <c r="N3" s="15">
        <f>B3+C3-(SUM(D3:G3))</f>
        <v>-9046.6500000000015</v>
      </c>
    </row>
    <row r="4" spans="1:14">
      <c r="A4" s="4" t="s">
        <v>17</v>
      </c>
      <c r="B4" s="14">
        <v>18750.510000000002</v>
      </c>
      <c r="C4" s="14">
        <v>17060</v>
      </c>
      <c r="D4" s="14">
        <v>7925</v>
      </c>
      <c r="E4" s="14">
        <v>100</v>
      </c>
      <c r="F4" s="14">
        <v>1704.59</v>
      </c>
      <c r="G4" s="14">
        <f t="shared" si="0"/>
        <v>45935.33</v>
      </c>
      <c r="H4" s="14">
        <v>617.01</v>
      </c>
      <c r="I4" s="14">
        <v>5587.7</v>
      </c>
      <c r="J4" s="14">
        <v>3395.27</v>
      </c>
      <c r="K4" s="14">
        <v>486.4</v>
      </c>
      <c r="L4" s="14">
        <v>20362.55</v>
      </c>
      <c r="M4" s="14">
        <v>15486.4</v>
      </c>
      <c r="N4" s="15">
        <f t="shared" ref="N4:N12" si="1">B4+C4-(SUM(D4:G4))</f>
        <v>-19854.409999999996</v>
      </c>
    </row>
    <row r="5" spans="1:14">
      <c r="A5" s="4" t="s">
        <v>18</v>
      </c>
      <c r="B5" s="14">
        <v>6481.4</v>
      </c>
      <c r="C5" s="14">
        <v>5890</v>
      </c>
      <c r="D5" s="14">
        <v>3831.4</v>
      </c>
      <c r="E5" s="14">
        <v>100</v>
      </c>
      <c r="F5" s="14">
        <v>550</v>
      </c>
      <c r="G5" s="14">
        <f t="shared" si="0"/>
        <v>19315.39</v>
      </c>
      <c r="H5" s="14">
        <v>313.22000000000003</v>
      </c>
      <c r="I5" s="14">
        <v>1873.9</v>
      </c>
      <c r="J5" s="14">
        <v>1758.34</v>
      </c>
      <c r="K5" s="14">
        <v>186.55</v>
      </c>
      <c r="L5" s="14">
        <v>9009.75</v>
      </c>
      <c r="M5" s="14">
        <v>6173.63</v>
      </c>
      <c r="N5" s="15">
        <f t="shared" si="1"/>
        <v>-11425.390000000001</v>
      </c>
    </row>
    <row r="6" spans="1:14">
      <c r="A6" s="4" t="s">
        <v>19</v>
      </c>
      <c r="B6" s="14">
        <v>9297.76</v>
      </c>
      <c r="C6" s="14">
        <v>8450</v>
      </c>
      <c r="D6" s="14">
        <v>3258.57</v>
      </c>
      <c r="E6" s="14">
        <v>100</v>
      </c>
      <c r="F6" s="14">
        <v>464.5</v>
      </c>
      <c r="G6" s="14">
        <f t="shared" si="0"/>
        <v>17201.650000000001</v>
      </c>
      <c r="H6" s="14">
        <v>684.19</v>
      </c>
      <c r="I6" s="14">
        <v>1104.0999999999999</v>
      </c>
      <c r="J6" s="14">
        <v>1377.43</v>
      </c>
      <c r="K6" s="14">
        <v>30.1</v>
      </c>
      <c r="L6" s="14">
        <v>8434.1200000000008</v>
      </c>
      <c r="M6" s="14">
        <v>5571.71</v>
      </c>
      <c r="N6" s="15">
        <f t="shared" si="1"/>
        <v>-3276.9599999999991</v>
      </c>
    </row>
    <row r="7" spans="1:14">
      <c r="A7" s="4" t="s">
        <v>20</v>
      </c>
      <c r="B7" s="14">
        <v>11487.279999999999</v>
      </c>
      <c r="C7" s="14">
        <v>10440</v>
      </c>
      <c r="D7" s="14">
        <v>6687.28</v>
      </c>
      <c r="E7" s="14">
        <v>100</v>
      </c>
      <c r="F7" s="14">
        <v>300</v>
      </c>
      <c r="G7" s="14">
        <f t="shared" si="0"/>
        <v>8810.48</v>
      </c>
      <c r="H7" s="14">
        <v>256.77</v>
      </c>
      <c r="I7" s="14">
        <v>873.7</v>
      </c>
      <c r="J7" s="14">
        <v>1123.73</v>
      </c>
      <c r="K7" s="14">
        <v>134.1</v>
      </c>
      <c r="L7" s="14">
        <v>5090.1899999999996</v>
      </c>
      <c r="M7" s="14">
        <v>1331.99</v>
      </c>
      <c r="N7" s="15">
        <f t="shared" si="1"/>
        <v>6029.52</v>
      </c>
    </row>
    <row r="8" spans="1:14">
      <c r="A8" s="4" t="s">
        <v>21</v>
      </c>
      <c r="B8" s="14">
        <v>6986.4400000000005</v>
      </c>
      <c r="C8" s="14">
        <v>6350</v>
      </c>
      <c r="D8" s="14">
        <v>2986.44</v>
      </c>
      <c r="E8" s="14">
        <v>100</v>
      </c>
      <c r="F8" s="14">
        <v>635.13</v>
      </c>
      <c r="G8" s="14">
        <f t="shared" si="0"/>
        <v>12967.289999999999</v>
      </c>
      <c r="H8" s="14">
        <v>153.38</v>
      </c>
      <c r="I8" s="14">
        <v>1674</v>
      </c>
      <c r="J8" s="14">
        <v>1765.15</v>
      </c>
      <c r="K8" s="14">
        <v>46.6</v>
      </c>
      <c r="L8" s="14">
        <v>6744.85</v>
      </c>
      <c r="M8" s="14">
        <v>2583.31</v>
      </c>
      <c r="N8" s="15">
        <f t="shared" si="1"/>
        <v>-3352.42</v>
      </c>
    </row>
    <row r="9" spans="1:14">
      <c r="A9" s="4" t="s">
        <v>22</v>
      </c>
      <c r="B9" s="14">
        <v>6193.13</v>
      </c>
      <c r="C9" s="14">
        <v>5630</v>
      </c>
      <c r="D9" s="14">
        <v>4000</v>
      </c>
      <c r="E9" s="14">
        <v>100</v>
      </c>
      <c r="F9" s="14">
        <v>500</v>
      </c>
      <c r="G9" s="14">
        <f t="shared" si="0"/>
        <v>10372.57</v>
      </c>
      <c r="H9" s="14">
        <v>250.79</v>
      </c>
      <c r="I9" s="14">
        <v>2094.9</v>
      </c>
      <c r="J9" s="14">
        <v>1122.6500000000001</v>
      </c>
      <c r="K9" s="14">
        <v>17.850000000000001</v>
      </c>
      <c r="L9" s="14">
        <v>3307.38</v>
      </c>
      <c r="M9" s="14">
        <v>3579</v>
      </c>
      <c r="N9" s="15">
        <f t="shared" si="1"/>
        <v>-3149.4399999999987</v>
      </c>
    </row>
    <row r="10" spans="1:14">
      <c r="A10" s="4" t="s">
        <v>23</v>
      </c>
      <c r="B10" s="14">
        <v>5988.24</v>
      </c>
      <c r="C10" s="14">
        <v>5440</v>
      </c>
      <c r="D10" s="14">
        <v>5674.53</v>
      </c>
      <c r="E10" s="14">
        <v>100</v>
      </c>
      <c r="F10" s="14">
        <v>861.32</v>
      </c>
      <c r="G10" s="14">
        <f t="shared" si="0"/>
        <v>13614.289999999999</v>
      </c>
      <c r="H10" s="14">
        <v>0</v>
      </c>
      <c r="I10" s="14">
        <v>1696.1</v>
      </c>
      <c r="J10" s="14">
        <v>1720.88</v>
      </c>
      <c r="K10" s="14">
        <v>0</v>
      </c>
      <c r="L10" s="14">
        <v>7652.67</v>
      </c>
      <c r="M10" s="14">
        <v>2544.64</v>
      </c>
      <c r="N10" s="15">
        <f t="shared" si="1"/>
        <v>-8821.9</v>
      </c>
    </row>
    <row r="11" spans="1:14">
      <c r="A11" s="4" t="s">
        <v>24</v>
      </c>
      <c r="B11" s="14">
        <v>9474.5299999999988</v>
      </c>
      <c r="C11" s="14">
        <v>8610</v>
      </c>
      <c r="D11" s="14">
        <v>3993.13</v>
      </c>
      <c r="E11" s="14">
        <v>100</v>
      </c>
      <c r="F11" s="14">
        <v>400</v>
      </c>
      <c r="G11" s="14">
        <f t="shared" si="0"/>
        <v>8589.5</v>
      </c>
      <c r="H11" s="14">
        <v>134.38</v>
      </c>
      <c r="I11" s="14">
        <v>2104</v>
      </c>
      <c r="J11" s="14">
        <v>894.37</v>
      </c>
      <c r="K11" s="14">
        <v>164</v>
      </c>
      <c r="L11" s="14">
        <v>2828.65</v>
      </c>
      <c r="M11" s="14">
        <v>2464.1</v>
      </c>
      <c r="N11" s="15">
        <f>B11+C11-(SUM(D11:G11))</f>
        <v>5001.8999999999978</v>
      </c>
    </row>
    <row r="12" spans="1:14">
      <c r="A12" s="4" t="s">
        <v>25</v>
      </c>
      <c r="B12" s="14">
        <v>20210.68</v>
      </c>
      <c r="C12" s="14">
        <v>18380</v>
      </c>
      <c r="D12" s="14">
        <v>5010.68</v>
      </c>
      <c r="E12" s="14">
        <v>100</v>
      </c>
      <c r="F12" s="14">
        <v>1300</v>
      </c>
      <c r="G12" s="14">
        <f t="shared" si="0"/>
        <v>20041.97</v>
      </c>
      <c r="H12" s="14">
        <v>0</v>
      </c>
      <c r="I12" s="14">
        <v>3846.8</v>
      </c>
      <c r="J12" s="14">
        <v>2704.14</v>
      </c>
      <c r="K12" s="14">
        <v>411.65</v>
      </c>
      <c r="L12" s="14">
        <v>9248.16</v>
      </c>
      <c r="M12" s="14">
        <v>3831.22</v>
      </c>
      <c r="N12" s="15">
        <f t="shared" si="1"/>
        <v>12138.029999999999</v>
      </c>
    </row>
    <row r="13" spans="1:14">
      <c r="A13" s="10" t="s">
        <v>37</v>
      </c>
      <c r="B13" s="16">
        <f>SUM(B3:B12)</f>
        <v>110000</v>
      </c>
      <c r="C13" s="16">
        <f>SUM(C3:C12)</f>
        <v>100000</v>
      </c>
      <c r="D13" s="16">
        <f t="shared" ref="D13:N13" si="2">SUM(D3:D12)</f>
        <v>48397.06</v>
      </c>
      <c r="E13" s="16">
        <f t="shared" si="2"/>
        <v>1000</v>
      </c>
      <c r="F13" s="16">
        <f t="shared" si="2"/>
        <v>7715.54</v>
      </c>
      <c r="G13" s="16">
        <f t="shared" si="2"/>
        <v>188645.12000000002</v>
      </c>
      <c r="H13" s="16">
        <f t="shared" si="2"/>
        <v>3540.3900000000003</v>
      </c>
      <c r="I13" s="16">
        <f t="shared" si="2"/>
        <v>23567.899999999998</v>
      </c>
      <c r="J13" s="16">
        <f t="shared" si="2"/>
        <v>19961.219999999998</v>
      </c>
      <c r="K13" s="16">
        <f t="shared" si="2"/>
        <v>1506</v>
      </c>
      <c r="L13" s="16">
        <f t="shared" si="2"/>
        <v>84872.02</v>
      </c>
      <c r="M13" s="16">
        <f t="shared" si="2"/>
        <v>55197.589999999989</v>
      </c>
      <c r="N13" s="17">
        <f t="shared" si="2"/>
        <v>-35757.72</v>
      </c>
    </row>
  </sheetData>
  <mergeCells count="10">
    <mergeCell ref="E1:E2"/>
    <mergeCell ref="F1:F2"/>
    <mergeCell ref="G1:G2"/>
    <mergeCell ref="N1:N2"/>
    <mergeCell ref="A1:A2"/>
    <mergeCell ref="C1:C2"/>
    <mergeCell ref="I1:L1"/>
    <mergeCell ref="H1:H2"/>
    <mergeCell ref="B1:B2"/>
    <mergeCell ref="D1:D2"/>
  </mergeCells>
  <pageMargins left="0.51181102362204722" right="0.51181102362204722" top="0.78740157480314965" bottom="0.78740157480314965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22"/>
  <sheetViews>
    <sheetView workbookViewId="0">
      <selection activeCell="M12" sqref="M12"/>
    </sheetView>
  </sheetViews>
  <sheetFormatPr defaultColWidth="9.7109375" defaultRowHeight="12.75"/>
  <cols>
    <col min="1" max="1" width="4.7109375" style="5" bestFit="1" customWidth="1"/>
    <col min="2" max="2" width="10.7109375" style="5" bestFit="1" customWidth="1"/>
    <col min="3" max="3" width="9.7109375" style="5" bestFit="1" customWidth="1"/>
    <col min="4" max="4" width="7.42578125" style="5" bestFit="1" customWidth="1"/>
    <col min="5" max="5" width="9.7109375" style="5" bestFit="1" customWidth="1"/>
    <col min="6" max="6" width="7.7109375" style="5" bestFit="1" customWidth="1"/>
    <col min="7" max="8" width="7.140625" style="5" bestFit="1" customWidth="1"/>
    <col min="9" max="9" width="7.7109375" style="5" bestFit="1" customWidth="1"/>
    <col min="10" max="10" width="8.7109375" style="5" bestFit="1" customWidth="1"/>
    <col min="11" max="11" width="6.28515625" style="5" bestFit="1" customWidth="1"/>
    <col min="12" max="12" width="9.85546875" style="5" bestFit="1" customWidth="1"/>
    <col min="13" max="13" width="7.7109375" style="5" customWidth="1"/>
    <col min="14" max="16384" width="9.7109375" style="5"/>
  </cols>
  <sheetData>
    <row r="1" spans="1:14">
      <c r="A1" s="112" t="s">
        <v>52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</row>
    <row r="2" spans="1:14">
      <c r="A2" s="112"/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</row>
    <row r="3" spans="1:14">
      <c r="A3" s="112"/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</row>
    <row r="4" spans="1:14">
      <c r="A4" s="112"/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</row>
    <row r="5" spans="1:14">
      <c r="A5" s="112" t="s">
        <v>49</v>
      </c>
      <c r="B5" s="113" t="s">
        <v>0</v>
      </c>
      <c r="C5" s="110" t="s">
        <v>48</v>
      </c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</row>
    <row r="6" spans="1:14" ht="89.25">
      <c r="A6" s="112"/>
      <c r="B6" s="113"/>
      <c r="C6" s="12" t="s">
        <v>47</v>
      </c>
      <c r="D6" s="12" t="s">
        <v>46</v>
      </c>
      <c r="E6" s="12" t="s">
        <v>45</v>
      </c>
      <c r="F6" s="12" t="s">
        <v>44</v>
      </c>
      <c r="G6" s="12" t="s">
        <v>43</v>
      </c>
      <c r="H6" s="12" t="s">
        <v>42</v>
      </c>
      <c r="I6" s="12" t="s">
        <v>41</v>
      </c>
      <c r="J6" s="12" t="s">
        <v>40</v>
      </c>
      <c r="K6" s="12" t="s">
        <v>39</v>
      </c>
      <c r="L6" s="12" t="s">
        <v>38</v>
      </c>
      <c r="M6" s="12" t="s">
        <v>54</v>
      </c>
      <c r="N6" s="12" t="s">
        <v>53</v>
      </c>
    </row>
    <row r="7" spans="1:14">
      <c r="A7" s="9">
        <v>150286</v>
      </c>
      <c r="B7" s="9" t="s">
        <v>36</v>
      </c>
      <c r="C7" s="8" t="e">
        <f>#REF!+#REF!+#REF!</f>
        <v>#REF!</v>
      </c>
      <c r="D7" s="8" t="e">
        <f>#REF!+#REF!+#REF!</f>
        <v>#REF!</v>
      </c>
      <c r="E7" s="8" t="e">
        <f>#REF!+#REF!+#REF!</f>
        <v>#REF!</v>
      </c>
      <c r="F7" s="8" t="e">
        <f>#REF!+#REF!+#REF!</f>
        <v>#REF!</v>
      </c>
      <c r="G7" s="8" t="e">
        <f>#REF!+#REF!+#REF!</f>
        <v>#REF!</v>
      </c>
      <c r="H7" s="8" t="e">
        <f>#REF!+#REF!+#REF!</f>
        <v>#REF!</v>
      </c>
      <c r="I7" s="8" t="e">
        <f>#REF!+#REF!+#REF!</f>
        <v>#REF!</v>
      </c>
      <c r="J7" s="8" t="e">
        <f>#REF!+#REF!+#REF!</f>
        <v>#REF!</v>
      </c>
      <c r="K7" s="8" t="e">
        <f>#REF!+#REF!+#REF!</f>
        <v>#REF!</v>
      </c>
      <c r="L7" s="8" t="e">
        <f>#REF!+#REF!+#REF!</f>
        <v>#REF!</v>
      </c>
      <c r="M7" s="13" t="e">
        <f>SUM(C7:L7)</f>
        <v>#REF!</v>
      </c>
      <c r="N7" s="13" t="e">
        <f>(#REF!+#REF!)-Resumo!M7</f>
        <v>#REF!</v>
      </c>
    </row>
    <row r="8" spans="1:14">
      <c r="A8" s="9">
        <v>150266</v>
      </c>
      <c r="B8" s="9" t="s">
        <v>35</v>
      </c>
      <c r="C8" s="8" t="e">
        <f>#REF!+#REF!+#REF!</f>
        <v>#REF!</v>
      </c>
      <c r="D8" s="8" t="e">
        <f>#REF!+#REF!+#REF!</f>
        <v>#REF!</v>
      </c>
      <c r="E8" s="8" t="e">
        <f>#REF!+#REF!+#REF!</f>
        <v>#REF!</v>
      </c>
      <c r="F8" s="8" t="e">
        <f>#REF!+#REF!+#REF!</f>
        <v>#REF!</v>
      </c>
      <c r="G8" s="8" t="e">
        <f>#REF!+#REF!+#REF!</f>
        <v>#REF!</v>
      </c>
      <c r="H8" s="8" t="e">
        <f>#REF!+#REF!+#REF!</f>
        <v>#REF!</v>
      </c>
      <c r="I8" s="8" t="e">
        <f>#REF!+#REF!+#REF!</f>
        <v>#REF!</v>
      </c>
      <c r="J8" s="8" t="e">
        <f>#REF!+#REF!+#REF!</f>
        <v>#REF!</v>
      </c>
      <c r="K8" s="8" t="e">
        <f>#REF!+#REF!+#REF!</f>
        <v>#REF!</v>
      </c>
      <c r="L8" s="8" t="e">
        <f>#REF!+#REF!+#REF!</f>
        <v>#REF!</v>
      </c>
      <c r="M8" s="13" t="e">
        <f t="shared" ref="M8:M16" si="0">SUM(C8:L8)</f>
        <v>#REF!</v>
      </c>
      <c r="N8" s="13" t="e">
        <f>(#REF!+#REF!)-Resumo!M8</f>
        <v>#REF!</v>
      </c>
    </row>
    <row r="9" spans="1:14">
      <c r="A9" s="9">
        <v>150287</v>
      </c>
      <c r="B9" s="9" t="s">
        <v>34</v>
      </c>
      <c r="C9" s="8" t="e">
        <f>#REF!+#REF!+#REF!</f>
        <v>#REF!</v>
      </c>
      <c r="D9" s="8" t="e">
        <f>#REF!+#REF!+#REF!</f>
        <v>#REF!</v>
      </c>
      <c r="E9" s="8" t="e">
        <f>#REF!+#REF!+#REF!</f>
        <v>#REF!</v>
      </c>
      <c r="F9" s="8" t="e">
        <f>#REF!+#REF!+#REF!</f>
        <v>#REF!</v>
      </c>
      <c r="G9" s="8" t="e">
        <f>#REF!+#REF!+#REF!</f>
        <v>#REF!</v>
      </c>
      <c r="H9" s="8" t="e">
        <f>#REF!+#REF!+#REF!</f>
        <v>#REF!</v>
      </c>
      <c r="I9" s="8" t="e">
        <f>#REF!+#REF!+#REF!</f>
        <v>#REF!</v>
      </c>
      <c r="J9" s="8" t="e">
        <f>#REF!+#REF!+#REF!</f>
        <v>#REF!</v>
      </c>
      <c r="K9" s="8" t="e">
        <f>#REF!+#REF!+#REF!</f>
        <v>#REF!</v>
      </c>
      <c r="L9" s="8" t="e">
        <f>#REF!+#REF!+#REF!</f>
        <v>#REF!</v>
      </c>
      <c r="M9" s="13" t="e">
        <f t="shared" si="0"/>
        <v>#REF!</v>
      </c>
      <c r="N9" s="13" t="e">
        <f>(#REF!+#REF!)-Resumo!M9</f>
        <v>#REF!</v>
      </c>
    </row>
    <row r="10" spans="1:14">
      <c r="A10" s="9">
        <v>150288</v>
      </c>
      <c r="B10" s="9" t="s">
        <v>33</v>
      </c>
      <c r="C10" s="8" t="e">
        <f>#REF!+#REF!+#REF!</f>
        <v>#REF!</v>
      </c>
      <c r="D10" s="8" t="e">
        <f>#REF!+#REF!+#REF!</f>
        <v>#REF!</v>
      </c>
      <c r="E10" s="8" t="e">
        <f>#REF!+#REF!+#REF!</f>
        <v>#REF!</v>
      </c>
      <c r="F10" s="8" t="e">
        <f>#REF!+#REF!+#REF!</f>
        <v>#REF!</v>
      </c>
      <c r="G10" s="8" t="e">
        <f>#REF!+#REF!+#REF!</f>
        <v>#REF!</v>
      </c>
      <c r="H10" s="8" t="e">
        <f>#REF!+#REF!+#REF!</f>
        <v>#REF!</v>
      </c>
      <c r="I10" s="8" t="e">
        <f>#REF!+#REF!+#REF!</f>
        <v>#REF!</v>
      </c>
      <c r="J10" s="8" t="e">
        <f>#REF!+#REF!+#REF!</f>
        <v>#REF!</v>
      </c>
      <c r="K10" s="8" t="e">
        <f>#REF!+#REF!+#REF!</f>
        <v>#REF!</v>
      </c>
      <c r="L10" s="8" t="e">
        <f>#REF!+#REF!+#REF!</f>
        <v>#REF!</v>
      </c>
      <c r="M10" s="13" t="e">
        <f t="shared" si="0"/>
        <v>#REF!</v>
      </c>
      <c r="N10" s="13" t="e">
        <f>(#REF!+#REF!)-Resumo!M10</f>
        <v>#REF!</v>
      </c>
    </row>
    <row r="11" spans="1:14">
      <c r="A11" s="9">
        <v>150289</v>
      </c>
      <c r="B11" s="9" t="s">
        <v>32</v>
      </c>
      <c r="C11" s="8" t="e">
        <f>#REF!+#REF!+#REF!</f>
        <v>#REF!</v>
      </c>
      <c r="D11" s="8" t="e">
        <f>#REF!+#REF!+#REF!</f>
        <v>#REF!</v>
      </c>
      <c r="E11" s="8" t="e">
        <f>#REF!+#REF!+#REF!</f>
        <v>#REF!</v>
      </c>
      <c r="F11" s="8" t="e">
        <f>#REF!+#REF!+#REF!</f>
        <v>#REF!</v>
      </c>
      <c r="G11" s="8" t="e">
        <f>#REF!+#REF!+#REF!</f>
        <v>#REF!</v>
      </c>
      <c r="H11" s="8" t="e">
        <f>#REF!+#REF!+#REF!</f>
        <v>#REF!</v>
      </c>
      <c r="I11" s="8" t="e">
        <f>#REF!+#REF!+#REF!</f>
        <v>#REF!</v>
      </c>
      <c r="J11" s="8" t="e">
        <f>#REF!+#REF!+#REF!</f>
        <v>#REF!</v>
      </c>
      <c r="K11" s="8" t="e">
        <f>#REF!+#REF!+#REF!</f>
        <v>#REF!</v>
      </c>
      <c r="L11" s="8" t="e">
        <f>#REF!+#REF!+#REF!</f>
        <v>#REF!</v>
      </c>
      <c r="M11" s="13" t="e">
        <f t="shared" si="0"/>
        <v>#REF!</v>
      </c>
      <c r="N11" s="13" t="e">
        <f>(#REF!+#REF!)-Resumo!M11</f>
        <v>#REF!</v>
      </c>
    </row>
    <row r="12" spans="1:14">
      <c r="A12" s="9">
        <v>150290</v>
      </c>
      <c r="B12" s="9" t="s">
        <v>31</v>
      </c>
      <c r="C12" s="8" t="e">
        <f>#REF!+#REF!+#REF!</f>
        <v>#REF!</v>
      </c>
      <c r="D12" s="8" t="e">
        <f>#REF!+#REF!+#REF!</f>
        <v>#REF!</v>
      </c>
      <c r="E12" s="8" t="e">
        <f>#REF!+#REF!+#REF!</f>
        <v>#REF!</v>
      </c>
      <c r="F12" s="8" t="e">
        <f>#REF!+#REF!+#REF!</f>
        <v>#REF!</v>
      </c>
      <c r="G12" s="8" t="e">
        <f>#REF!+#REF!+#REF!</f>
        <v>#REF!</v>
      </c>
      <c r="H12" s="8" t="e">
        <f>#REF!+#REF!+#REF!</f>
        <v>#REF!</v>
      </c>
      <c r="I12" s="8" t="e">
        <f>#REF!+#REF!+#REF!</f>
        <v>#REF!</v>
      </c>
      <c r="J12" s="8" t="e">
        <f>#REF!+#REF!+#REF!</f>
        <v>#REF!</v>
      </c>
      <c r="K12" s="8" t="e">
        <f>#REF!+#REF!+#REF!</f>
        <v>#REF!</v>
      </c>
      <c r="L12" s="8" t="e">
        <f>#REF!+#REF!+#REF!</f>
        <v>#REF!</v>
      </c>
      <c r="M12" s="13" t="e">
        <f t="shared" si="0"/>
        <v>#REF!</v>
      </c>
      <c r="N12" s="13" t="e">
        <f>(#REF!+#REF!)-Resumo!M12</f>
        <v>#REF!</v>
      </c>
    </row>
    <row r="13" spans="1:14">
      <c r="A13" s="9">
        <v>150291</v>
      </c>
      <c r="B13" s="9" t="s">
        <v>30</v>
      </c>
      <c r="C13" s="8" t="e">
        <f>#REF!+#REF!+#REF!</f>
        <v>#REF!</v>
      </c>
      <c r="D13" s="8" t="e">
        <f>#REF!+#REF!+#REF!</f>
        <v>#REF!</v>
      </c>
      <c r="E13" s="8" t="e">
        <f>#REF!+#REF!+#REF!</f>
        <v>#REF!</v>
      </c>
      <c r="F13" s="8" t="e">
        <f>#REF!+#REF!+#REF!</f>
        <v>#REF!</v>
      </c>
      <c r="G13" s="8" t="e">
        <f>#REF!+#REF!+#REF!</f>
        <v>#REF!</v>
      </c>
      <c r="H13" s="8" t="e">
        <f>#REF!+#REF!+#REF!</f>
        <v>#REF!</v>
      </c>
      <c r="I13" s="8" t="e">
        <f>#REF!+#REF!+#REF!</f>
        <v>#REF!</v>
      </c>
      <c r="J13" s="8" t="e">
        <f>#REF!+#REF!+#REF!</f>
        <v>#REF!</v>
      </c>
      <c r="K13" s="8" t="e">
        <f>#REF!+#REF!+#REF!</f>
        <v>#REF!</v>
      </c>
      <c r="L13" s="8" t="e">
        <f>#REF!+#REF!+#REF!</f>
        <v>#REF!</v>
      </c>
      <c r="M13" s="13" t="e">
        <f t="shared" si="0"/>
        <v>#REF!</v>
      </c>
      <c r="N13" s="13" t="e">
        <f>(#REF!+#REF!)-Resumo!M13</f>
        <v>#REF!</v>
      </c>
    </row>
    <row r="14" spans="1:14">
      <c r="A14" s="9">
        <v>150292</v>
      </c>
      <c r="B14" s="9" t="s">
        <v>29</v>
      </c>
      <c r="C14" s="8" t="e">
        <f>#REF!+#REF!+#REF!</f>
        <v>#REF!</v>
      </c>
      <c r="D14" s="8" t="e">
        <f>#REF!+#REF!+#REF!</f>
        <v>#REF!</v>
      </c>
      <c r="E14" s="8" t="e">
        <f>#REF!+#REF!+#REF!</f>
        <v>#REF!</v>
      </c>
      <c r="F14" s="8" t="e">
        <f>#REF!+#REF!+#REF!</f>
        <v>#REF!</v>
      </c>
      <c r="G14" s="8" t="e">
        <f>#REF!+#REF!+#REF!</f>
        <v>#REF!</v>
      </c>
      <c r="H14" s="8" t="e">
        <f>#REF!+#REF!+#REF!</f>
        <v>#REF!</v>
      </c>
      <c r="I14" s="8" t="e">
        <f>#REF!+#REF!+#REF!</f>
        <v>#REF!</v>
      </c>
      <c r="J14" s="8" t="e">
        <f>#REF!+#REF!+#REF!</f>
        <v>#REF!</v>
      </c>
      <c r="K14" s="8" t="e">
        <f>#REF!+#REF!+#REF!</f>
        <v>#REF!</v>
      </c>
      <c r="L14" s="8" t="e">
        <f>#REF!+#REF!+#REF!</f>
        <v>#REF!</v>
      </c>
      <c r="M14" s="13" t="e">
        <f t="shared" si="0"/>
        <v>#REF!</v>
      </c>
      <c r="N14" s="13" t="e">
        <f>(#REF!+#REF!)-Resumo!M14</f>
        <v>#REF!</v>
      </c>
    </row>
    <row r="15" spans="1:14">
      <c r="A15" s="9">
        <v>150293</v>
      </c>
      <c r="B15" s="9" t="s">
        <v>28</v>
      </c>
      <c r="C15" s="8" t="e">
        <f>#REF!+#REF!+#REF!</f>
        <v>#REF!</v>
      </c>
      <c r="D15" s="8" t="e">
        <f>#REF!+#REF!+#REF!</f>
        <v>#REF!</v>
      </c>
      <c r="E15" s="8" t="e">
        <f>#REF!+#REF!+#REF!</f>
        <v>#REF!</v>
      </c>
      <c r="F15" s="8" t="e">
        <f>#REF!+#REF!+#REF!</f>
        <v>#REF!</v>
      </c>
      <c r="G15" s="8" t="e">
        <f>#REF!+#REF!+#REF!</f>
        <v>#REF!</v>
      </c>
      <c r="H15" s="8" t="e">
        <f>#REF!+#REF!+#REF!</f>
        <v>#REF!</v>
      </c>
      <c r="I15" s="8" t="e">
        <f>#REF!+#REF!+#REF!</f>
        <v>#REF!</v>
      </c>
      <c r="J15" s="8" t="e">
        <f>#REF!+#REF!+#REF!</f>
        <v>#REF!</v>
      </c>
      <c r="K15" s="8" t="e">
        <f>#REF!+#REF!+#REF!</f>
        <v>#REF!</v>
      </c>
      <c r="L15" s="8" t="e">
        <f>#REF!+#REF!+#REF!</f>
        <v>#REF!</v>
      </c>
      <c r="M15" s="13" t="e">
        <f t="shared" si="0"/>
        <v>#REF!</v>
      </c>
      <c r="N15" s="13" t="e">
        <f>(#REF!+#REF!)-Resumo!M15</f>
        <v>#REF!</v>
      </c>
    </row>
    <row r="16" spans="1:14">
      <c r="A16" s="9">
        <v>150294</v>
      </c>
      <c r="B16" s="9" t="s">
        <v>27</v>
      </c>
      <c r="C16" s="8" t="e">
        <f>#REF!+#REF!+#REF!</f>
        <v>#REF!</v>
      </c>
      <c r="D16" s="8" t="e">
        <f>#REF!+#REF!+#REF!</f>
        <v>#REF!</v>
      </c>
      <c r="E16" s="8" t="e">
        <f>#REF!+#REF!+#REF!</f>
        <v>#REF!</v>
      </c>
      <c r="F16" s="8" t="e">
        <f>#REF!+#REF!+#REF!</f>
        <v>#REF!</v>
      </c>
      <c r="G16" s="8" t="e">
        <f>#REF!+#REF!+#REF!</f>
        <v>#REF!</v>
      </c>
      <c r="H16" s="8" t="e">
        <f>#REF!+#REF!+#REF!</f>
        <v>#REF!</v>
      </c>
      <c r="I16" s="8" t="e">
        <f>#REF!+#REF!+#REF!</f>
        <v>#REF!</v>
      </c>
      <c r="J16" s="8" t="e">
        <f>#REF!+#REF!+#REF!</f>
        <v>#REF!</v>
      </c>
      <c r="K16" s="8" t="e">
        <f>#REF!+#REF!+#REF!</f>
        <v>#REF!</v>
      </c>
      <c r="L16" s="8" t="e">
        <f>#REF!+#REF!+#REF!</f>
        <v>#REF!</v>
      </c>
      <c r="M16" s="13" t="e">
        <f t="shared" si="0"/>
        <v>#REF!</v>
      </c>
      <c r="N16" s="13" t="e">
        <f>(#REF!+#REF!)-Resumo!M16</f>
        <v>#REF!</v>
      </c>
    </row>
    <row r="17" spans="1:14">
      <c r="A17" s="110" t="s">
        <v>26</v>
      </c>
      <c r="B17" s="111"/>
      <c r="C17" s="7"/>
      <c r="D17" s="7"/>
      <c r="E17" s="7"/>
      <c r="F17" s="7"/>
      <c r="G17" s="7"/>
      <c r="H17" s="7"/>
      <c r="I17" s="7"/>
      <c r="J17" s="7"/>
      <c r="K17" s="7"/>
      <c r="L17" s="7"/>
      <c r="M17" s="6" t="e">
        <f>SUM(M7:M16)</f>
        <v>#REF!</v>
      </c>
      <c r="N17" s="6" t="e">
        <f>SUM(N7:N16)</f>
        <v>#REF!</v>
      </c>
    </row>
    <row r="22" spans="1:14">
      <c r="M22" s="11"/>
      <c r="N22" s="11"/>
    </row>
  </sheetData>
  <mergeCells count="5">
    <mergeCell ref="A17:B17"/>
    <mergeCell ref="A1:N4"/>
    <mergeCell ref="C5:N5"/>
    <mergeCell ref="A5:A6"/>
    <mergeCell ref="B5:B6"/>
  </mergeCells>
  <pageMargins left="0.51181102362204722" right="0.51181102362204722" top="0.78740157480314965" bottom="0.78740157480314965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37"/>
  <sheetViews>
    <sheetView showGridLines="0" topLeftCell="A13" workbookViewId="0">
      <selection activeCell="D19" sqref="D19"/>
    </sheetView>
  </sheetViews>
  <sheetFormatPr defaultRowHeight="15"/>
  <cols>
    <col min="1" max="1" width="13.7109375" customWidth="1"/>
    <col min="2" max="2" width="16.7109375" customWidth="1"/>
    <col min="3" max="3" width="13.7109375" customWidth="1"/>
    <col min="4" max="4" width="15.7109375" customWidth="1"/>
    <col min="5" max="5" width="13.7109375" customWidth="1"/>
    <col min="6" max="6" width="16.85546875" customWidth="1"/>
    <col min="7" max="7" width="15.140625" bestFit="1" customWidth="1"/>
  </cols>
  <sheetData>
    <row r="1" spans="1:7" ht="13.5" customHeight="1">
      <c r="A1" s="85" t="s">
        <v>51</v>
      </c>
      <c r="B1" s="86"/>
      <c r="C1" s="86"/>
      <c r="D1" s="86"/>
      <c r="E1" s="86"/>
      <c r="F1" s="86"/>
      <c r="G1" s="86"/>
    </row>
    <row r="2" spans="1:7">
      <c r="A2" s="85" t="s">
        <v>50</v>
      </c>
      <c r="B2" s="86"/>
      <c r="C2" s="86"/>
      <c r="D2" s="86"/>
      <c r="E2" s="86"/>
      <c r="F2" s="86"/>
      <c r="G2" s="86"/>
    </row>
    <row r="3" spans="1:7" ht="18" customHeight="1">
      <c r="A3" s="87" t="s">
        <v>96</v>
      </c>
      <c r="B3" s="88"/>
      <c r="C3" s="88"/>
      <c r="D3" s="88"/>
      <c r="E3" s="88"/>
      <c r="F3" s="88"/>
      <c r="G3" s="88"/>
    </row>
    <row r="4" spans="1:7" ht="75" customHeight="1">
      <c r="A4" s="25" t="s">
        <v>49</v>
      </c>
      <c r="B4" s="26" t="s">
        <v>0</v>
      </c>
      <c r="C4" s="45" t="s">
        <v>95</v>
      </c>
      <c r="D4" s="89" t="s">
        <v>66</v>
      </c>
      <c r="E4" s="89" t="s">
        <v>67</v>
      </c>
      <c r="F4" s="57" t="s">
        <v>68</v>
      </c>
      <c r="G4" s="91" t="s">
        <v>89</v>
      </c>
    </row>
    <row r="5" spans="1:7" ht="14.45" customHeight="1">
      <c r="A5" s="93" t="s">
        <v>56</v>
      </c>
      <c r="B5" s="94"/>
      <c r="C5" s="44">
        <v>880000</v>
      </c>
      <c r="D5" s="89"/>
      <c r="E5" s="89"/>
      <c r="F5" s="42">
        <v>2200000</v>
      </c>
      <c r="G5" s="92"/>
    </row>
    <row r="6" spans="1:7" ht="15" customHeight="1">
      <c r="A6" s="18">
        <v>150286</v>
      </c>
      <c r="B6" s="19" t="s">
        <v>36</v>
      </c>
      <c r="C6" s="34">
        <f>C$5*G6</f>
        <v>118346.85332521597</v>
      </c>
      <c r="D6" s="35">
        <f>F6-(C6+E6)</f>
        <v>133140.20999086794</v>
      </c>
      <c r="E6" s="35">
        <f>F6*0.15</f>
        <v>44380.069996955986</v>
      </c>
      <c r="F6" s="30">
        <f>F$5*G6</f>
        <v>295867.1333130399</v>
      </c>
      <c r="G6" s="83">
        <v>0.13448506059683632</v>
      </c>
    </row>
    <row r="7" spans="1:7" ht="15" customHeight="1">
      <c r="A7" s="20">
        <v>150266</v>
      </c>
      <c r="B7" s="21" t="s">
        <v>35</v>
      </c>
      <c r="C7" s="34">
        <f t="shared" ref="C7:C15" si="0">C$5*G7</f>
        <v>147297.78533466291</v>
      </c>
      <c r="D7" s="35">
        <f t="shared" ref="D7:D15" si="1">F7-(C7+E7)</f>
        <v>165710.00850149576</v>
      </c>
      <c r="E7" s="35">
        <f t="shared" ref="E7:E15" si="2">F7*0.15</f>
        <v>55236.669500498589</v>
      </c>
      <c r="F7" s="30">
        <f t="shared" ref="F7:F15" si="3">F$5*G7</f>
        <v>368244.46333665727</v>
      </c>
      <c r="G7" s="83">
        <v>0.16738384697120784</v>
      </c>
    </row>
    <row r="8" spans="1:7" ht="15" customHeight="1">
      <c r="A8" s="20">
        <v>150287</v>
      </c>
      <c r="B8" s="21" t="s">
        <v>55</v>
      </c>
      <c r="C8" s="34">
        <f t="shared" si="0"/>
        <v>63919.900680571067</v>
      </c>
      <c r="D8" s="35">
        <f t="shared" si="1"/>
        <v>71909.888265642439</v>
      </c>
      <c r="E8" s="35">
        <f t="shared" si="2"/>
        <v>23969.962755214146</v>
      </c>
      <c r="F8" s="30">
        <f t="shared" si="3"/>
        <v>159799.75170142765</v>
      </c>
      <c r="G8" s="83">
        <v>7.263625077337621E-2</v>
      </c>
    </row>
    <row r="9" spans="1:7" ht="15" customHeight="1">
      <c r="A9" s="20">
        <v>150288</v>
      </c>
      <c r="B9" s="21" t="s">
        <v>33</v>
      </c>
      <c r="C9" s="34">
        <f t="shared" si="0"/>
        <v>77243.400804865276</v>
      </c>
      <c r="D9" s="35">
        <f t="shared" si="1"/>
        <v>86898.825905473437</v>
      </c>
      <c r="E9" s="35">
        <f t="shared" si="2"/>
        <v>28966.27530182448</v>
      </c>
      <c r="F9" s="30">
        <f t="shared" si="3"/>
        <v>193108.5020121632</v>
      </c>
      <c r="G9" s="83">
        <v>8.7776591823710545E-2</v>
      </c>
    </row>
    <row r="10" spans="1:7" ht="15" customHeight="1">
      <c r="A10" s="20">
        <v>150289</v>
      </c>
      <c r="B10" s="21" t="s">
        <v>32</v>
      </c>
      <c r="C10" s="34">
        <f t="shared" si="0"/>
        <v>105493.46427628088</v>
      </c>
      <c r="D10" s="35">
        <f t="shared" si="1"/>
        <v>118680.14731081598</v>
      </c>
      <c r="E10" s="35">
        <f t="shared" si="2"/>
        <v>39560.049103605328</v>
      </c>
      <c r="F10" s="30">
        <f t="shared" si="3"/>
        <v>263733.66069070221</v>
      </c>
      <c r="G10" s="83">
        <v>0.1198789366775919</v>
      </c>
    </row>
    <row r="11" spans="1:7" ht="15" customHeight="1">
      <c r="A11" s="22">
        <v>150290</v>
      </c>
      <c r="B11" s="23" t="s">
        <v>31</v>
      </c>
      <c r="C11" s="34">
        <f t="shared" si="0"/>
        <v>52381.685457941887</v>
      </c>
      <c r="D11" s="35">
        <f t="shared" si="1"/>
        <v>58929.396140184632</v>
      </c>
      <c r="E11" s="35">
        <f t="shared" si="2"/>
        <v>19643.132046728209</v>
      </c>
      <c r="F11" s="30">
        <f t="shared" si="3"/>
        <v>130954.21364485472</v>
      </c>
      <c r="G11" s="83">
        <v>5.9524642565843056E-2</v>
      </c>
    </row>
    <row r="12" spans="1:7" ht="15" customHeight="1">
      <c r="A12" s="20">
        <v>150291</v>
      </c>
      <c r="B12" s="21" t="s">
        <v>30</v>
      </c>
      <c r="C12" s="34">
        <f t="shared" si="0"/>
        <v>50258.529388156669</v>
      </c>
      <c r="D12" s="35">
        <f t="shared" si="1"/>
        <v>56540.845561676251</v>
      </c>
      <c r="E12" s="35">
        <f t="shared" si="2"/>
        <v>18846.948520558748</v>
      </c>
      <c r="F12" s="30">
        <f t="shared" si="3"/>
        <v>125646.32347039167</v>
      </c>
      <c r="G12" s="83">
        <v>5.7111965213814397E-2</v>
      </c>
    </row>
    <row r="13" spans="1:7" ht="15" customHeight="1">
      <c r="A13" s="20">
        <v>150292</v>
      </c>
      <c r="B13" s="21" t="s">
        <v>29</v>
      </c>
      <c r="C13" s="34">
        <f t="shared" si="0"/>
        <v>47198.701218667098</v>
      </c>
      <c r="D13" s="35">
        <f t="shared" si="1"/>
        <v>53098.538871000492</v>
      </c>
      <c r="E13" s="35">
        <f t="shared" si="2"/>
        <v>17699.512957000163</v>
      </c>
      <c r="F13" s="30">
        <f t="shared" si="3"/>
        <v>117996.75304666776</v>
      </c>
      <c r="G13" s="83">
        <v>5.3634887748485342E-2</v>
      </c>
    </row>
    <row r="14" spans="1:7" ht="15" customHeight="1">
      <c r="A14" s="20">
        <v>150293</v>
      </c>
      <c r="B14" s="21" t="s">
        <v>28</v>
      </c>
      <c r="C14" s="34">
        <f t="shared" si="0"/>
        <v>66676.920168384473</v>
      </c>
      <c r="D14" s="35">
        <f t="shared" si="1"/>
        <v>75011.535189432529</v>
      </c>
      <c r="E14" s="35">
        <f t="shared" si="2"/>
        <v>25003.845063144174</v>
      </c>
      <c r="F14" s="30">
        <f t="shared" si="3"/>
        <v>166692.30042096117</v>
      </c>
      <c r="G14" s="83">
        <v>7.576922746407326E-2</v>
      </c>
    </row>
    <row r="15" spans="1:7" ht="15" customHeight="1">
      <c r="A15" s="20">
        <v>150294</v>
      </c>
      <c r="B15" s="21" t="s">
        <v>27</v>
      </c>
      <c r="C15" s="34">
        <f t="shared" si="0"/>
        <v>151182.75934525375</v>
      </c>
      <c r="D15" s="35">
        <f t="shared" si="1"/>
        <v>170080.60426341044</v>
      </c>
      <c r="E15" s="35">
        <f t="shared" si="2"/>
        <v>56693.534754470151</v>
      </c>
      <c r="F15" s="30">
        <f t="shared" si="3"/>
        <v>377956.89836313436</v>
      </c>
      <c r="G15" s="83">
        <v>0.17179859016506108</v>
      </c>
    </row>
    <row r="16" spans="1:7" ht="15" customHeight="1">
      <c r="A16" s="27" t="s">
        <v>68</v>
      </c>
      <c r="B16" s="28"/>
      <c r="C16" s="29">
        <f>SUM(C6:C15)</f>
        <v>880000</v>
      </c>
      <c r="D16" s="29">
        <f>SUM(D6:D15)</f>
        <v>990000</v>
      </c>
      <c r="E16" s="29">
        <f>SUM(E6:E15)</f>
        <v>330000</v>
      </c>
      <c r="F16" s="29">
        <f>SUM(F6:F15)</f>
        <v>2199999.9999999995</v>
      </c>
      <c r="G16" s="60">
        <f>SUM(G6:G15)</f>
        <v>0.99999999999999978</v>
      </c>
    </row>
    <row r="17" spans="1:7">
      <c r="A17" s="90" t="s">
        <v>84</v>
      </c>
      <c r="B17" s="90"/>
      <c r="G17" s="61"/>
    </row>
    <row r="18" spans="1:7">
      <c r="F18" s="115" t="s">
        <v>94</v>
      </c>
      <c r="G18" s="115"/>
    </row>
    <row r="19" spans="1:7">
      <c r="A19" s="101" t="s">
        <v>90</v>
      </c>
      <c r="B19" s="101"/>
      <c r="F19" s="116"/>
      <c r="G19" s="116"/>
    </row>
    <row r="20" spans="1:7">
      <c r="A20" s="63" t="s">
        <v>91</v>
      </c>
      <c r="B20" s="62"/>
      <c r="F20" s="117"/>
      <c r="G20" s="117"/>
    </row>
    <row r="21" spans="1:7">
      <c r="A21" s="65" t="s">
        <v>92</v>
      </c>
      <c r="B21" s="64"/>
      <c r="F21" s="77"/>
      <c r="G21" s="80"/>
    </row>
    <row r="22" spans="1:7" s="47" customFormat="1">
      <c r="A22" s="64"/>
      <c r="B22" s="64"/>
      <c r="F22" s="78"/>
      <c r="G22" s="80"/>
    </row>
    <row r="23" spans="1:7">
      <c r="A23" s="114" t="s">
        <v>93</v>
      </c>
      <c r="B23" s="114"/>
      <c r="C23" s="114"/>
      <c r="D23" s="114"/>
      <c r="F23" s="78"/>
      <c r="G23" s="80"/>
    </row>
    <row r="24" spans="1:7">
      <c r="A24" s="48" t="s">
        <v>36</v>
      </c>
      <c r="B24" s="50">
        <v>102720.52508894613</v>
      </c>
      <c r="F24" s="78"/>
      <c r="G24" s="80"/>
    </row>
    <row r="25" spans="1:7">
      <c r="A25" s="51" t="s">
        <v>35</v>
      </c>
      <c r="B25" s="53">
        <v>182655.50239234447</v>
      </c>
      <c r="F25" s="78"/>
      <c r="G25" s="80"/>
    </row>
    <row r="26" spans="1:7">
      <c r="A26" s="48" t="s">
        <v>88</v>
      </c>
      <c r="B26" s="50">
        <v>55134.339344865657</v>
      </c>
      <c r="F26" s="79"/>
      <c r="G26" s="80"/>
    </row>
    <row r="27" spans="1:7">
      <c r="A27" s="51" t="s">
        <v>33</v>
      </c>
      <c r="B27" s="53">
        <v>63029.076186970931</v>
      </c>
      <c r="F27" s="78"/>
      <c r="G27" s="80"/>
    </row>
    <row r="28" spans="1:7">
      <c r="A28" s="48" t="s">
        <v>32</v>
      </c>
      <c r="B28" s="50">
        <v>90504.232609495753</v>
      </c>
      <c r="F28" s="78"/>
      <c r="G28" s="80"/>
    </row>
    <row r="29" spans="1:7">
      <c r="A29" s="51" t="s">
        <v>31</v>
      </c>
      <c r="B29" s="53">
        <v>79263.280579070051</v>
      </c>
      <c r="F29" s="78"/>
      <c r="G29" s="80"/>
    </row>
    <row r="30" spans="1:7">
      <c r="A30" s="48" t="s">
        <v>30</v>
      </c>
      <c r="B30" s="50">
        <v>72267.206477732805</v>
      </c>
      <c r="F30" s="78"/>
      <c r="G30" s="80"/>
    </row>
    <row r="31" spans="1:7">
      <c r="A31" s="51" t="s">
        <v>29</v>
      </c>
      <c r="B31" s="53">
        <v>81894.859526438464</v>
      </c>
      <c r="F31" s="81"/>
      <c r="G31" s="82"/>
    </row>
    <row r="32" spans="1:7">
      <c r="A32" s="48" t="s">
        <v>28</v>
      </c>
      <c r="B32" s="50">
        <v>90320.206109679784</v>
      </c>
      <c r="F32" s="81"/>
      <c r="G32" s="81"/>
    </row>
    <row r="33" spans="1:7" ht="15.75" thickBot="1">
      <c r="A33" s="51" t="s">
        <v>27</v>
      </c>
      <c r="B33" s="66">
        <v>182210.77168445586</v>
      </c>
      <c r="D33" s="68"/>
      <c r="E33" s="68"/>
      <c r="F33" s="69"/>
      <c r="G33" s="81"/>
    </row>
    <row r="34" spans="1:7" ht="15.75" thickBot="1">
      <c r="A34" s="64"/>
      <c r="B34" s="67">
        <f>SUM(B24:B33)</f>
        <v>1000000</v>
      </c>
    </row>
    <row r="35" spans="1:7">
      <c r="A35" s="55"/>
      <c r="B35" s="55"/>
    </row>
    <row r="36" spans="1:7">
      <c r="A36" s="55"/>
      <c r="B36" s="55"/>
    </row>
    <row r="37" spans="1:7">
      <c r="A37" s="55"/>
      <c r="B37" s="55"/>
    </row>
  </sheetData>
  <mergeCells count="12">
    <mergeCell ref="A23:D23"/>
    <mergeCell ref="F18:G19"/>
    <mergeCell ref="F20:G20"/>
    <mergeCell ref="A1:G1"/>
    <mergeCell ref="A2:G2"/>
    <mergeCell ref="A3:G3"/>
    <mergeCell ref="A17:B17"/>
    <mergeCell ref="A19:B19"/>
    <mergeCell ref="D4:D5"/>
    <mergeCell ref="E4:E5"/>
    <mergeCell ref="G4:G5"/>
    <mergeCell ref="A5:B5"/>
  </mergeCells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7"/>
  <sheetViews>
    <sheetView workbookViewId="0">
      <selection activeCell="F21" sqref="F21"/>
    </sheetView>
  </sheetViews>
  <sheetFormatPr defaultRowHeight="15"/>
  <cols>
    <col min="5" max="5" width="13.28515625" customWidth="1"/>
    <col min="6" max="6" width="14.140625" customWidth="1"/>
    <col min="7" max="7" width="16.42578125" customWidth="1"/>
  </cols>
  <sheetData>
    <row r="1" spans="1:7" ht="15.75" thickBot="1"/>
    <row r="2" spans="1:7">
      <c r="A2" s="101"/>
      <c r="B2" s="101"/>
      <c r="E2" s="118" t="s">
        <v>86</v>
      </c>
      <c r="F2" s="119"/>
      <c r="G2" s="120"/>
    </row>
    <row r="3" spans="1:7" ht="15.75" thickBot="1">
      <c r="A3" s="101"/>
      <c r="B3" s="101"/>
      <c r="E3" s="121"/>
      <c r="F3" s="122"/>
      <c r="G3" s="123"/>
    </row>
    <row r="4" spans="1:7">
      <c r="A4" s="95"/>
      <c r="B4" s="95"/>
      <c r="E4" s="124" t="s">
        <v>87</v>
      </c>
      <c r="F4" s="125"/>
      <c r="G4" s="126">
        <v>1000000</v>
      </c>
    </row>
    <row r="5" spans="1:7" s="47" customFormat="1">
      <c r="A5" s="95"/>
      <c r="B5" s="95"/>
      <c r="E5" s="128">
        <v>2014</v>
      </c>
      <c r="F5" s="129"/>
      <c r="G5" s="127"/>
    </row>
    <row r="6" spans="1:7">
      <c r="A6" s="59"/>
      <c r="B6" s="59"/>
      <c r="E6" s="48" t="s">
        <v>36</v>
      </c>
      <c r="F6" s="49">
        <v>0.10272052508894614</v>
      </c>
      <c r="G6" s="50">
        <f>G4*F6</f>
        <v>102720.52508894613</v>
      </c>
    </row>
    <row r="7" spans="1:7">
      <c r="A7" s="59"/>
      <c r="B7" s="59"/>
      <c r="E7" s="51" t="s">
        <v>35</v>
      </c>
      <c r="F7" s="52">
        <v>0.18265550239234446</v>
      </c>
      <c r="G7" s="53">
        <f>G4*F7</f>
        <v>182655.50239234447</v>
      </c>
    </row>
    <row r="8" spans="1:7">
      <c r="A8" s="59"/>
      <c r="B8" s="59"/>
      <c r="E8" s="48" t="s">
        <v>88</v>
      </c>
      <c r="F8" s="49">
        <v>5.5134339344865654E-2</v>
      </c>
      <c r="G8" s="50">
        <f>G4*F8</f>
        <v>55134.339344865657</v>
      </c>
    </row>
    <row r="9" spans="1:7">
      <c r="A9" s="59"/>
      <c r="B9" s="59"/>
      <c r="E9" s="51" t="s">
        <v>33</v>
      </c>
      <c r="F9" s="52">
        <v>6.3029076186970928E-2</v>
      </c>
      <c r="G9" s="53">
        <f>G4*F9</f>
        <v>63029.076186970931</v>
      </c>
    </row>
    <row r="10" spans="1:7">
      <c r="A10" s="59"/>
      <c r="B10" s="59"/>
      <c r="E10" s="48" t="s">
        <v>32</v>
      </c>
      <c r="F10" s="49">
        <v>9.0504232609495749E-2</v>
      </c>
      <c r="G10" s="50">
        <f>G4*F10</f>
        <v>90504.232609495753</v>
      </c>
    </row>
    <row r="11" spans="1:7">
      <c r="A11" s="59"/>
      <c r="B11" s="59"/>
      <c r="E11" s="51" t="s">
        <v>31</v>
      </c>
      <c r="F11" s="52">
        <v>7.9263280579070047E-2</v>
      </c>
      <c r="G11" s="53">
        <f>G4*F11</f>
        <v>79263.280579070051</v>
      </c>
    </row>
    <row r="12" spans="1:7">
      <c r="A12" s="59"/>
      <c r="B12" s="59"/>
      <c r="E12" s="48" t="s">
        <v>30</v>
      </c>
      <c r="F12" s="49">
        <v>7.2267206477732798E-2</v>
      </c>
      <c r="G12" s="50">
        <f>G4*F12</f>
        <v>72267.206477732805</v>
      </c>
    </row>
    <row r="13" spans="1:7">
      <c r="A13" s="59"/>
      <c r="B13" s="59"/>
      <c r="E13" s="51" t="s">
        <v>29</v>
      </c>
      <c r="F13" s="52">
        <v>8.1894859526438463E-2</v>
      </c>
      <c r="G13" s="53">
        <f>G4*F13</f>
        <v>81894.859526438464</v>
      </c>
    </row>
    <row r="14" spans="1:7">
      <c r="A14" s="59"/>
      <c r="B14" s="59"/>
      <c r="E14" s="48" t="s">
        <v>28</v>
      </c>
      <c r="F14" s="49">
        <v>9.0320206109679779E-2</v>
      </c>
      <c r="G14" s="50">
        <f>G4*F14</f>
        <v>90320.206109679784</v>
      </c>
    </row>
    <row r="15" spans="1:7">
      <c r="A15" s="59"/>
      <c r="B15" s="59"/>
      <c r="E15" s="51" t="s">
        <v>27</v>
      </c>
      <c r="F15" s="52">
        <v>0.18221077168445587</v>
      </c>
      <c r="G15" s="53">
        <f>G4*F15</f>
        <v>182210.77168445586</v>
      </c>
    </row>
    <row r="16" spans="1:7">
      <c r="A16" s="95"/>
      <c r="B16" s="95"/>
      <c r="E16" s="130" t="s">
        <v>68</v>
      </c>
      <c r="F16" s="132">
        <f ca="1">SUM(F6:F16)</f>
        <v>1.0000100000000001</v>
      </c>
      <c r="G16" s="134">
        <f>SUM(G6:G15)</f>
        <v>1000000</v>
      </c>
    </row>
    <row r="17" spans="1:7" ht="15.75" thickBot="1">
      <c r="A17" s="95"/>
      <c r="B17" s="95"/>
      <c r="D17" s="54"/>
      <c r="E17" s="131"/>
      <c r="F17" s="133"/>
      <c r="G17" s="135"/>
    </row>
  </sheetData>
  <mergeCells count="12">
    <mergeCell ref="A16:B16"/>
    <mergeCell ref="E16:E17"/>
    <mergeCell ref="F16:F17"/>
    <mergeCell ref="G16:G17"/>
    <mergeCell ref="A17:B17"/>
    <mergeCell ref="A2:B2"/>
    <mergeCell ref="E2:G3"/>
    <mergeCell ref="A3:B3"/>
    <mergeCell ref="A4:B5"/>
    <mergeCell ref="E4:F4"/>
    <mergeCell ref="G4:G5"/>
    <mergeCell ref="E5:F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Matriz de Custeio</vt:lpstr>
      <vt:lpstr>Empenhos diárias e pedidos cons</vt:lpstr>
      <vt:lpstr>Resumo</vt:lpstr>
      <vt:lpstr>mc</vt:lpstr>
      <vt:lpstr>diárias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Pesquisa</dc:creator>
  <cp:lastModifiedBy>palomarosa</cp:lastModifiedBy>
  <cp:lastPrinted>2013-01-15T18:23:27Z</cp:lastPrinted>
  <dcterms:created xsi:type="dcterms:W3CDTF">2011-02-10T18:07:10Z</dcterms:created>
  <dcterms:modified xsi:type="dcterms:W3CDTF">2014-03-10T11:42:29Z</dcterms:modified>
</cp:coreProperties>
</file>