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5030" windowHeight="12465" activeTab="1"/>
  </bookViews>
  <sheets>
    <sheet name="geral" sheetId="1" r:id="rId1"/>
    <sheet name="diárias" sheetId="2" r:id="rId2"/>
    <sheet name="consumo" sheetId="3" r:id="rId3"/>
  </sheets>
  <calcPr calcId="125725"/>
</workbook>
</file>

<file path=xl/calcChain.xml><?xml version="1.0" encoding="utf-8"?>
<calcChain xmlns="http://schemas.openxmlformats.org/spreadsheetml/2006/main">
  <c r="D10" i="3"/>
  <c r="E11" i="2"/>
  <c r="H2"/>
  <c r="C21" i="3"/>
  <c r="H24" i="2"/>
  <c r="I15" s="1"/>
  <c r="C24"/>
  <c r="D17" s="1"/>
  <c r="D4" i="1"/>
  <c r="D6"/>
  <c r="D8"/>
  <c r="D10"/>
  <c r="D12"/>
  <c r="E13"/>
  <c r="D5" s="1"/>
  <c r="G13"/>
  <c r="F5" s="1"/>
  <c r="I11"/>
  <c r="I12"/>
  <c r="I6"/>
  <c r="D20" i="2" l="1"/>
  <c r="I17"/>
  <c r="I13"/>
  <c r="I20"/>
  <c r="I16"/>
  <c r="I21"/>
  <c r="I22"/>
  <c r="I18"/>
  <c r="I14"/>
  <c r="I23"/>
  <c r="I19"/>
  <c r="D13"/>
  <c r="D16"/>
  <c r="D5"/>
  <c r="D22"/>
  <c r="D18"/>
  <c r="D14"/>
  <c r="D23"/>
  <c r="D19"/>
  <c r="D15"/>
  <c r="D21"/>
  <c r="F12" i="1"/>
  <c r="F10"/>
  <c r="F8"/>
  <c r="F6"/>
  <c r="F4"/>
  <c r="I4"/>
  <c r="D11"/>
  <c r="D9"/>
  <c r="D13" s="1"/>
  <c r="D7"/>
  <c r="F11"/>
  <c r="F9"/>
  <c r="F7"/>
  <c r="I7"/>
  <c r="I2" i="3" s="1"/>
  <c r="I8" i="1"/>
  <c r="I9"/>
  <c r="I5"/>
  <c r="I10"/>
  <c r="H13"/>
  <c r="D24" i="2" l="1"/>
  <c r="I24"/>
  <c r="D4" i="3"/>
  <c r="D5"/>
  <c r="D4" i="2"/>
  <c r="J11"/>
  <c r="E20"/>
  <c r="E19"/>
  <c r="E14"/>
  <c r="F13" i="1"/>
  <c r="E13" i="2" l="1"/>
  <c r="E18"/>
  <c r="E23"/>
  <c r="E16"/>
  <c r="E22"/>
  <c r="E17"/>
  <c r="E21"/>
  <c r="E15"/>
  <c r="M15" s="1"/>
  <c r="J15"/>
  <c r="J21"/>
  <c r="J19"/>
  <c r="M19" s="1"/>
  <c r="J13"/>
  <c r="J17"/>
  <c r="J18"/>
  <c r="J23"/>
  <c r="M23" s="1"/>
  <c r="J22"/>
  <c r="J20"/>
  <c r="M20" s="1"/>
  <c r="J16"/>
  <c r="J14"/>
  <c r="M14" s="1"/>
  <c r="D13" i="3"/>
  <c r="D17"/>
  <c r="D12"/>
  <c r="D16"/>
  <c r="D20"/>
  <c r="D14"/>
  <c r="D18"/>
  <c r="D11"/>
  <c r="D15"/>
  <c r="D19"/>
  <c r="D21"/>
  <c r="M16" i="2" l="1"/>
  <c r="E24"/>
  <c r="M21"/>
  <c r="M13"/>
  <c r="M18"/>
  <c r="M22"/>
  <c r="M17"/>
  <c r="J24"/>
  <c r="M24" l="1"/>
</calcChain>
</file>

<file path=xl/comments1.xml><?xml version="1.0" encoding="utf-8"?>
<comments xmlns="http://schemas.openxmlformats.org/spreadsheetml/2006/main">
  <authors>
    <author>palomarosa</author>
  </authors>
  <commentList>
    <comment ref="C12" authorId="0">
      <text>
        <r>
          <rPr>
            <b/>
            <sz val="9"/>
            <color indexed="81"/>
            <rFont val="Tahoma"/>
            <family val="2"/>
          </rPr>
          <t>dados de 16/03/2015 (docente/ativos/titulares)</t>
        </r>
      </text>
    </comment>
    <comment ref="H12" authorId="0">
      <text>
        <r>
          <rPr>
            <b/>
            <sz val="9"/>
            <color indexed="81"/>
            <rFont val="Tahoma"/>
            <family val="2"/>
          </rPr>
          <t>dados de 16/03/2015</t>
        </r>
      </text>
    </comment>
  </commentList>
</comments>
</file>

<file path=xl/sharedStrings.xml><?xml version="1.0" encoding="utf-8"?>
<sst xmlns="http://schemas.openxmlformats.org/spreadsheetml/2006/main" count="91" uniqueCount="47">
  <si>
    <t>Diárias Nacionais / Internacionais / Colaborador Eventual</t>
  </si>
  <si>
    <t>Restituições Rodoviárias</t>
  </si>
  <si>
    <t>Passagens Aéreas</t>
  </si>
  <si>
    <t>Material de consumo / Material de consumo laboratório</t>
  </si>
  <si>
    <t>Serviços de Terceiros Pessoa Jurídica</t>
  </si>
  <si>
    <t>Serviços de Terceiros Pessoa Jurídica - Suprimento de Fundos</t>
  </si>
  <si>
    <t>Material de consumo - Suprimento de Fundos</t>
  </si>
  <si>
    <t>Locação Transporte Municipal e Intermunicipal</t>
  </si>
  <si>
    <t>%</t>
  </si>
  <si>
    <t>R$</t>
  </si>
  <si>
    <t>OUTROS</t>
  </si>
  <si>
    <t>EXECUTADO 2013</t>
  </si>
  <si>
    <t>EXECUTADO 2014</t>
  </si>
  <si>
    <t>PROPOSTA 2015</t>
  </si>
  <si>
    <t>Diárias = 70% Cursos + 30% TAE's e Direção</t>
  </si>
  <si>
    <t>Material de Consumo = 50% Cursos + 50% Coord. Adm.</t>
  </si>
  <si>
    <t>PROPOSTA 2015 (em diante)</t>
  </si>
  <si>
    <t>EA</t>
  </si>
  <si>
    <t>EC</t>
  </si>
  <si>
    <t>EP</t>
  </si>
  <si>
    <t>EQ</t>
  </si>
  <si>
    <t>LF</t>
  </si>
  <si>
    <t>LA</t>
  </si>
  <si>
    <t>LP</t>
  </si>
  <si>
    <t>LM</t>
  </si>
  <si>
    <t>LMUS</t>
  </si>
  <si>
    <t>LQ</t>
  </si>
  <si>
    <t>Grupo 2: TAEs/direção/docentes áreas</t>
  </si>
  <si>
    <t>Distribuição do Grupo 1</t>
  </si>
  <si>
    <r>
      <rPr>
        <b/>
        <sz val="11"/>
        <color theme="1"/>
        <rFont val="Calibri"/>
        <family val="2"/>
        <scheme val="minor"/>
      </rPr>
      <t xml:space="preserve">VALOR TOTAL </t>
    </r>
    <r>
      <rPr>
        <sz val="11"/>
        <color theme="1"/>
        <rFont val="Calibri"/>
        <family val="2"/>
        <scheme val="minor"/>
      </rPr>
      <t>de Diárias Nacionais, Diárias Internacionais, Diárias Colaborador Eventual, Passagens Aéreas Nacionais e Passagens Rodoviárias Nacionais</t>
    </r>
  </si>
  <si>
    <t>Valor</t>
  </si>
  <si>
    <t>NÚMERO DE DOCENTES</t>
  </si>
  <si>
    <t>NÚMERO DE DISCENTES</t>
  </si>
  <si>
    <t>Valor aplicado para proporção docente</t>
  </si>
  <si>
    <t>Valor aplicado para proporção discente</t>
  </si>
  <si>
    <r>
      <t xml:space="preserve">TOTAL - </t>
    </r>
    <r>
      <rPr>
        <b/>
        <sz val="12"/>
        <color theme="1"/>
        <rFont val="Calibri"/>
        <family val="2"/>
        <scheme val="minor"/>
      </rPr>
      <t>GRUPO 1</t>
    </r>
  </si>
  <si>
    <t>Grupo 1: Cursos</t>
  </si>
  <si>
    <t>Grupo 2: CADM</t>
  </si>
  <si>
    <t>Peso</t>
  </si>
  <si>
    <t>EERA</t>
  </si>
  <si>
    <r>
      <rPr>
        <b/>
        <sz val="11"/>
        <color theme="1"/>
        <rFont val="Calibri"/>
        <family val="2"/>
        <scheme val="minor"/>
      </rPr>
      <t>VALOR TOTAL</t>
    </r>
    <r>
      <rPr>
        <sz val="11"/>
        <color theme="1"/>
        <rFont val="Calibri"/>
        <family val="2"/>
        <scheme val="minor"/>
      </rPr>
      <t>: Material de Consumo e Material de Consumo Laboratório</t>
    </r>
  </si>
  <si>
    <t>LICENCIATURA EM LETRAS - PORTUGUES E LITERATURAS D... 126</t>
  </si>
  <si>
    <t>LIC EM LETRAS LINGUAS ADICIONAIS: INGLES ESPANHOL ... 109</t>
  </si>
  <si>
    <t>LETRAS - L.PORTUGUESA E RESPECTIVAS LITERATURAS 65</t>
  </si>
  <si>
    <t>LETRAS - PORTUGUES E INGLES 35</t>
  </si>
  <si>
    <t>LETRAS - PORTUGUES E ESPANHOL 30</t>
  </si>
  <si>
    <t>corrigir com dados abaixo  a cada ano</t>
  </si>
</sst>
</file>

<file path=xl/styles.xml><?xml version="1.0" encoding="utf-8"?>
<styleSheet xmlns="http://schemas.openxmlformats.org/spreadsheetml/2006/main">
  <numFmts count="2">
    <numFmt numFmtId="44" formatCode="_-&quot;R$&quot;\ * #,##0.00_-;\-&quot;R$&quot;\ * #,##0.00_-;_-&quot;R$&quot;\ * &quot;-&quot;??_-;_-@_-"/>
    <numFmt numFmtId="164" formatCode="0.0%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Browallia New"/>
      <family val="2"/>
    </font>
    <font>
      <b/>
      <sz val="14"/>
      <color theme="0"/>
      <name val="Calibri"/>
      <family val="2"/>
      <scheme val="minor"/>
    </font>
    <font>
      <b/>
      <sz val="14"/>
      <color theme="1"/>
      <name val="Browallia New"/>
      <family val="2"/>
    </font>
    <font>
      <i/>
      <sz val="11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Arial"/>
      <family val="2"/>
    </font>
    <font>
      <i/>
      <sz val="10"/>
      <color rgb="FF222222"/>
      <name val="Arial"/>
      <family val="2"/>
    </font>
    <font>
      <i/>
      <sz val="10"/>
      <color theme="1"/>
      <name val="Arial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</cellStyleXfs>
  <cellXfs count="75">
    <xf numFmtId="0" fontId="0" fillId="0" borderId="0" xfId="0"/>
    <xf numFmtId="0" fontId="7" fillId="3" borderId="0" xfId="0" applyFont="1" applyFill="1" applyAlignment="1">
      <alignment horizontal="center"/>
    </xf>
    <xf numFmtId="0" fontId="0" fillId="0" borderId="0" xfId="0"/>
    <xf numFmtId="0" fontId="6" fillId="2" borderId="1" xfId="0" applyFont="1" applyFill="1" applyBorder="1" applyAlignment="1">
      <alignment horizontal="center" vertical="center" wrapText="1"/>
    </xf>
    <xf numFmtId="0" fontId="3" fillId="3" borderId="0" xfId="0" applyFont="1" applyFill="1"/>
    <xf numFmtId="44" fontId="2" fillId="0" borderId="0" xfId="0" applyNumberFormat="1" applyFont="1"/>
    <xf numFmtId="164" fontId="2" fillId="4" borderId="1" xfId="2" applyNumberFormat="1" applyFont="1" applyFill="1" applyBorder="1" applyAlignment="1" applyProtection="1">
      <alignment horizontal="center" vertical="center"/>
    </xf>
    <xf numFmtId="44" fontId="2" fillId="4" borderId="1" xfId="1" applyFont="1" applyFill="1" applyBorder="1" applyAlignment="1" applyProtection="1">
      <alignment horizontal="center" vertical="center"/>
    </xf>
    <xf numFmtId="0" fontId="8" fillId="5" borderId="0" xfId="0" applyFon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44" fontId="2" fillId="6" borderId="0" xfId="0" applyNumberFormat="1" applyFont="1" applyFill="1"/>
    <xf numFmtId="0" fontId="0" fillId="0" borderId="0" xfId="0" applyAlignment="1">
      <alignment horizontal="center"/>
    </xf>
    <xf numFmtId="44" fontId="0" fillId="0" borderId="7" xfId="1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10" fontId="0" fillId="0" borderId="1" xfId="2" applyNumberFormat="1" applyFont="1" applyBorder="1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44" fontId="0" fillId="0" borderId="1" xfId="0" applyNumberFormat="1" applyBorder="1"/>
    <xf numFmtId="44" fontId="9" fillId="0" borderId="1" xfId="0" applyNumberFormat="1" applyFont="1" applyBorder="1" applyAlignment="1">
      <alignment horizontal="center"/>
    </xf>
    <xf numFmtId="4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10" fontId="10" fillId="0" borderId="1" xfId="0" applyNumberFormat="1" applyFont="1" applyBorder="1" applyAlignment="1">
      <alignment horizontal="center"/>
    </xf>
    <xf numFmtId="44" fontId="10" fillId="0" borderId="1" xfId="0" applyNumberFormat="1" applyFont="1" applyBorder="1"/>
    <xf numFmtId="0" fontId="0" fillId="0" borderId="1" xfId="0" applyFont="1" applyBorder="1"/>
    <xf numFmtId="0" fontId="0" fillId="8" borderId="1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/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44" fontId="0" fillId="8" borderId="17" xfId="0" applyNumberFormat="1" applyFont="1" applyFill="1" applyBorder="1"/>
    <xf numFmtId="44" fontId="0" fillId="0" borderId="17" xfId="0" applyNumberFormat="1" applyFont="1" applyBorder="1"/>
    <xf numFmtId="0" fontId="0" fillId="0" borderId="12" xfId="0" applyBorder="1"/>
    <xf numFmtId="0" fontId="0" fillId="0" borderId="13" xfId="0" applyBorder="1"/>
    <xf numFmtId="0" fontId="0" fillId="8" borderId="1" xfId="0" applyFill="1" applyBorder="1" applyAlignment="1">
      <alignment horizontal="center"/>
    </xf>
    <xf numFmtId="0" fontId="2" fillId="0" borderId="0" xfId="0" applyFont="1" applyBorder="1" applyAlignment="1"/>
    <xf numFmtId="44" fontId="0" fillId="0" borderId="1" xfId="0" applyNumberFormat="1" applyBorder="1" applyAlignment="1">
      <alignment horizontal="center" vertical="center"/>
    </xf>
    <xf numFmtId="44" fontId="0" fillId="0" borderId="7" xfId="0" applyNumberFormat="1" applyBorder="1"/>
    <xf numFmtId="44" fontId="0" fillId="8" borderId="1" xfId="0" applyNumberForma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44" fontId="0" fillId="0" borderId="9" xfId="1" applyFont="1" applyBorder="1" applyAlignment="1">
      <alignment horizontal="center"/>
    </xf>
    <xf numFmtId="44" fontId="0" fillId="0" borderId="10" xfId="1" applyFont="1" applyBorder="1" applyAlignment="1">
      <alignment horizontal="center"/>
    </xf>
    <xf numFmtId="44" fontId="0" fillId="0" borderId="12" xfId="1" applyFont="1" applyBorder="1" applyAlignment="1">
      <alignment horizontal="center"/>
    </xf>
    <xf numFmtId="44" fontId="0" fillId="0" borderId="13" xfId="1" applyFon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" xfId="0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7" fillId="7" borderId="1" xfId="0" applyFont="1" applyFill="1" applyBorder="1" applyAlignment="1">
      <alignment horizontal="center"/>
    </xf>
  </cellXfs>
  <cellStyles count="4">
    <cellStyle name="Moeda" xfId="1" builtinId="4"/>
    <cellStyle name="Normal" xfId="0" builtinId="0"/>
    <cellStyle name="Normal 2" xfId="3"/>
    <cellStyle name="Porcentagem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17"/>
  <sheetViews>
    <sheetView topLeftCell="C1" workbookViewId="0">
      <selection activeCell="I13" sqref="I13"/>
    </sheetView>
  </sheetViews>
  <sheetFormatPr defaultRowHeight="15"/>
  <cols>
    <col min="3" max="3" width="64.140625" customWidth="1"/>
    <col min="4" max="7" width="14.28515625" style="2" customWidth="1"/>
    <col min="8" max="9" width="14.28515625" bestFit="1" customWidth="1"/>
  </cols>
  <sheetData>
    <row r="2" spans="2:9" ht="18.75">
      <c r="D2" s="43" t="s">
        <v>11</v>
      </c>
      <c r="E2" s="44"/>
      <c r="F2" s="43" t="s">
        <v>12</v>
      </c>
      <c r="G2" s="44"/>
      <c r="H2" s="43" t="s">
        <v>13</v>
      </c>
      <c r="I2" s="44"/>
    </row>
    <row r="3" spans="2:9" ht="18.75">
      <c r="B3" s="4"/>
      <c r="C3" s="4"/>
      <c r="D3" s="1" t="s">
        <v>8</v>
      </c>
      <c r="E3" s="1" t="s">
        <v>9</v>
      </c>
      <c r="F3" s="1" t="s">
        <v>8</v>
      </c>
      <c r="G3" s="1" t="s">
        <v>9</v>
      </c>
      <c r="H3" s="1" t="s">
        <v>8</v>
      </c>
      <c r="I3" s="1" t="s">
        <v>9</v>
      </c>
    </row>
    <row r="4" spans="2:9" ht="27.75" customHeight="1">
      <c r="B4" s="3">
        <v>1</v>
      </c>
      <c r="C4" s="3" t="s">
        <v>0</v>
      </c>
      <c r="D4" s="6">
        <f>E4/E13</f>
        <v>0.27813875773978297</v>
      </c>
      <c r="E4" s="7">
        <v>56571.29</v>
      </c>
      <c r="F4" s="6">
        <f>G4/G13</f>
        <v>0.17882826437149096</v>
      </c>
      <c r="G4" s="7">
        <v>64765.73</v>
      </c>
      <c r="H4" s="6">
        <v>0.25</v>
      </c>
      <c r="I4" s="7">
        <f t="shared" ref="I4:I12" si="0">H4*$I$13</f>
        <v>89783.792499999996</v>
      </c>
    </row>
    <row r="5" spans="2:9" ht="27.75" customHeight="1">
      <c r="B5" s="3">
        <v>2</v>
      </c>
      <c r="C5" s="3" t="s">
        <v>1</v>
      </c>
      <c r="D5" s="6">
        <f>E5/E13</f>
        <v>1.8986753335290471E-2</v>
      </c>
      <c r="E5" s="7">
        <v>3861.76</v>
      </c>
      <c r="F5" s="6">
        <f>G5/G13</f>
        <v>1.0837508499872668E-2</v>
      </c>
      <c r="G5" s="7">
        <v>3924.99</v>
      </c>
      <c r="H5" s="6">
        <v>1.4999999999999999E-2</v>
      </c>
      <c r="I5" s="7">
        <f t="shared" si="0"/>
        <v>5387.0275499999998</v>
      </c>
    </row>
    <row r="6" spans="2:9" ht="27.75" customHeight="1">
      <c r="B6" s="3">
        <v>3</v>
      </c>
      <c r="C6" s="3" t="s">
        <v>2</v>
      </c>
      <c r="D6" s="6">
        <f>E6/E13</f>
        <v>0.15762147963003323</v>
      </c>
      <c r="E6" s="7">
        <v>32059</v>
      </c>
      <c r="F6" s="6">
        <f>G6/G13</f>
        <v>7.7460550747294354E-2</v>
      </c>
      <c r="G6" s="7">
        <v>28053.67</v>
      </c>
      <c r="H6" s="6">
        <v>0.1</v>
      </c>
      <c r="I6" s="7">
        <f t="shared" si="0"/>
        <v>35913.517</v>
      </c>
    </row>
    <row r="7" spans="2:9" ht="27.75" customHeight="1">
      <c r="B7" s="3">
        <v>4</v>
      </c>
      <c r="C7" s="3" t="s">
        <v>3</v>
      </c>
      <c r="D7" s="6">
        <f>E7/E13</f>
        <v>0.16398440393499594</v>
      </c>
      <c r="E7" s="7">
        <v>33353.17</v>
      </c>
      <c r="F7" s="6">
        <f>G7/G13</f>
        <v>0.55872294781865806</v>
      </c>
      <c r="G7" s="7">
        <v>202351.12000000002</v>
      </c>
      <c r="H7" s="6">
        <v>0.55000000000000004</v>
      </c>
      <c r="I7" s="7">
        <f t="shared" si="0"/>
        <v>197524.34350000002</v>
      </c>
    </row>
    <row r="8" spans="2:9" ht="27.75" customHeight="1">
      <c r="B8" s="3">
        <v>5</v>
      </c>
      <c r="C8" s="3" t="s">
        <v>4</v>
      </c>
      <c r="D8" s="6">
        <f>E8/E13</f>
        <v>0.28156258399714479</v>
      </c>
      <c r="E8" s="7">
        <v>57267.67</v>
      </c>
      <c r="F8" s="6">
        <f>G8/G13</f>
        <v>1.1918583789989371E-2</v>
      </c>
      <c r="G8" s="7">
        <v>4316.5200000000004</v>
      </c>
      <c r="H8" s="6">
        <v>0.03</v>
      </c>
      <c r="I8" s="7">
        <f t="shared" si="0"/>
        <v>10774.0551</v>
      </c>
    </row>
    <row r="9" spans="2:9" ht="27.75" customHeight="1">
      <c r="B9" s="3">
        <v>6</v>
      </c>
      <c r="C9" s="3" t="s">
        <v>5</v>
      </c>
      <c r="D9" s="6">
        <f>E9/E13</f>
        <v>9.7840464288894268E-3</v>
      </c>
      <c r="E9" s="7">
        <v>1990</v>
      </c>
      <c r="F9" s="6">
        <f>G9/G13</f>
        <v>1.2921104200521312E-2</v>
      </c>
      <c r="G9" s="7">
        <v>4679.6000000000004</v>
      </c>
      <c r="H9" s="6">
        <v>0.02</v>
      </c>
      <c r="I9" s="7">
        <f t="shared" si="0"/>
        <v>7182.7033999999994</v>
      </c>
    </row>
    <row r="10" spans="2:9" ht="27.75" customHeight="1">
      <c r="B10" s="3">
        <v>7</v>
      </c>
      <c r="C10" s="3" t="s">
        <v>6</v>
      </c>
      <c r="D10" s="6">
        <f>E10/E13</f>
        <v>3.7019291730420706E-2</v>
      </c>
      <c r="E10" s="7">
        <v>7529.44</v>
      </c>
      <c r="F10" s="6">
        <f>G10/G13</f>
        <v>1.8211947912785804E-2</v>
      </c>
      <c r="G10" s="7">
        <v>6595.77</v>
      </c>
      <c r="H10" s="6">
        <v>1.4999999999999999E-2</v>
      </c>
      <c r="I10" s="7">
        <f t="shared" si="0"/>
        <v>5387.0275499999998</v>
      </c>
    </row>
    <row r="11" spans="2:9" ht="27.75" customHeight="1">
      <c r="B11" s="3">
        <v>8</v>
      </c>
      <c r="C11" s="3" t="s">
        <v>7</v>
      </c>
      <c r="D11" s="6">
        <f>E11/E13</f>
        <v>5.2902683203442331E-2</v>
      </c>
      <c r="E11" s="7">
        <v>10760</v>
      </c>
      <c r="F11" s="6">
        <f>G11/G13</f>
        <v>0.11392012070447352</v>
      </c>
      <c r="G11" s="7">
        <v>41258.129999999997</v>
      </c>
      <c r="H11" s="6">
        <v>0</v>
      </c>
      <c r="I11" s="7">
        <f t="shared" si="0"/>
        <v>0</v>
      </c>
    </row>
    <row r="12" spans="2:9" s="2" customFormat="1" ht="27.75" customHeight="1">
      <c r="B12" s="3">
        <v>9</v>
      </c>
      <c r="C12" s="3" t="s">
        <v>10</v>
      </c>
      <c r="D12" s="6">
        <f>E12/E13</f>
        <v>0</v>
      </c>
      <c r="E12" s="7">
        <v>0</v>
      </c>
      <c r="F12" s="6">
        <f>G12/G13</f>
        <v>1.7178971954913972E-2</v>
      </c>
      <c r="G12" s="7">
        <v>6221.66</v>
      </c>
      <c r="H12" s="6">
        <v>0.02</v>
      </c>
      <c r="I12" s="7">
        <f t="shared" si="0"/>
        <v>7182.7033999999994</v>
      </c>
    </row>
    <row r="13" spans="2:9">
      <c r="D13" s="9">
        <f>SUM(D4:D12)</f>
        <v>1</v>
      </c>
      <c r="E13" s="5">
        <f>SUM(E4:E12)</f>
        <v>203392.33000000002</v>
      </c>
      <c r="F13" s="9">
        <f>SUM(F4:F12)</f>
        <v>1</v>
      </c>
      <c r="G13" s="5">
        <f>SUM(G4:G12)</f>
        <v>362167.19</v>
      </c>
      <c r="H13" s="9">
        <f>SUM(H4:H12)</f>
        <v>1</v>
      </c>
      <c r="I13" s="10">
        <v>359135.17</v>
      </c>
    </row>
    <row r="15" spans="2:9" ht="21">
      <c r="C15" s="8" t="s">
        <v>16</v>
      </c>
    </row>
    <row r="16" spans="2:9" ht="21">
      <c r="C16" s="8" t="s">
        <v>14</v>
      </c>
    </row>
    <row r="17" spans="3:3" ht="21">
      <c r="C17" s="8" t="s">
        <v>15</v>
      </c>
    </row>
  </sheetData>
  <mergeCells count="3">
    <mergeCell ref="H2:I2"/>
    <mergeCell ref="F2:G2"/>
    <mergeCell ref="D2:E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32"/>
  <sheetViews>
    <sheetView tabSelected="1" workbookViewId="0">
      <selection activeCell="C28" sqref="C28:H28"/>
    </sheetView>
  </sheetViews>
  <sheetFormatPr defaultRowHeight="15"/>
  <cols>
    <col min="1" max="1" width="4.5703125" style="2" customWidth="1"/>
    <col min="2" max="2" width="9.140625" style="11"/>
    <col min="3" max="3" width="25.85546875" customWidth="1"/>
    <col min="4" max="4" width="9" customWidth="1"/>
    <col min="5" max="5" width="15.5703125" customWidth="1"/>
    <col min="6" max="6" width="4.140625" customWidth="1"/>
    <col min="8" max="8" width="22.5703125" customWidth="1"/>
    <col min="10" max="10" width="14.28515625" customWidth="1"/>
    <col min="11" max="11" width="5.140625" customWidth="1"/>
    <col min="12" max="12" width="14.42578125" customWidth="1"/>
    <col min="13" max="13" width="13.28515625" bestFit="1" customWidth="1"/>
  </cols>
  <sheetData>
    <row r="1" spans="2:13" s="2" customFormat="1" ht="15.75" thickBot="1">
      <c r="B1" s="11"/>
    </row>
    <row r="2" spans="2:13" s="2" customFormat="1" ht="29.25" customHeight="1" thickBot="1">
      <c r="B2" s="45" t="s">
        <v>29</v>
      </c>
      <c r="C2" s="46"/>
      <c r="D2" s="46"/>
      <c r="E2" s="46"/>
      <c r="F2" s="46"/>
      <c r="G2" s="46"/>
      <c r="H2" s="12">
        <f>geral!I4+geral!I5+geral!I6</f>
        <v>131084.33705</v>
      </c>
    </row>
    <row r="3" spans="2:13" s="2" customFormat="1" ht="15.75" thickBot="1">
      <c r="B3" s="11"/>
    </row>
    <row r="4" spans="2:13" s="2" customFormat="1">
      <c r="B4" s="47" t="s">
        <v>36</v>
      </c>
      <c r="C4" s="48"/>
      <c r="D4" s="56">
        <f>H2*0.7</f>
        <v>91759.035934999993</v>
      </c>
      <c r="E4" s="57"/>
    </row>
    <row r="5" spans="2:13" s="2" customFormat="1" ht="15.75" thickBot="1">
      <c r="B5" s="49" t="s">
        <v>27</v>
      </c>
      <c r="C5" s="50"/>
      <c r="D5" s="58">
        <f>H2*0.3</f>
        <v>39325.301115000002</v>
      </c>
      <c r="E5" s="59"/>
    </row>
    <row r="6" spans="2:13" s="2" customFormat="1">
      <c r="B6" s="11"/>
    </row>
    <row r="7" spans="2:13" s="2" customFormat="1" ht="15.75" thickBot="1">
      <c r="B7" s="11"/>
    </row>
    <row r="8" spans="2:13" s="2" customFormat="1">
      <c r="B8" s="53" t="s">
        <v>28</v>
      </c>
      <c r="C8" s="54"/>
      <c r="D8" s="54"/>
      <c r="E8" s="54"/>
      <c r="F8" s="54"/>
      <c r="G8" s="54"/>
      <c r="H8" s="54"/>
      <c r="I8" s="54"/>
      <c r="J8" s="54"/>
      <c r="K8" s="54"/>
      <c r="L8" s="54"/>
      <c r="M8" s="55"/>
    </row>
    <row r="9" spans="2:13" s="2" customFormat="1">
      <c r="B9" s="29"/>
      <c r="C9" s="15"/>
      <c r="D9" s="15"/>
      <c r="E9" s="18"/>
      <c r="F9" s="18"/>
      <c r="G9" s="18"/>
      <c r="H9" s="18"/>
      <c r="I9" s="18"/>
      <c r="J9" s="18"/>
      <c r="K9" s="18"/>
      <c r="L9" s="18"/>
      <c r="M9" s="30"/>
    </row>
    <row r="10" spans="2:13" s="2" customFormat="1" ht="15" customHeight="1">
      <c r="B10" s="60" t="s">
        <v>31</v>
      </c>
      <c r="C10" s="61"/>
      <c r="D10" s="61"/>
      <c r="E10" s="61"/>
      <c r="F10" s="18"/>
      <c r="G10" s="61" t="s">
        <v>32</v>
      </c>
      <c r="H10" s="61"/>
      <c r="I10" s="61"/>
      <c r="J10" s="61"/>
      <c r="K10" s="18"/>
      <c r="L10" s="51" t="s">
        <v>35</v>
      </c>
      <c r="M10" s="52"/>
    </row>
    <row r="11" spans="2:13" s="2" customFormat="1" ht="15" customHeight="1">
      <c r="B11" s="62" t="s">
        <v>33</v>
      </c>
      <c r="C11" s="63"/>
      <c r="D11" s="64"/>
      <c r="E11" s="21">
        <f>H2*0.5</f>
        <v>65542.168525000001</v>
      </c>
      <c r="F11" s="18"/>
      <c r="G11" s="65" t="s">
        <v>34</v>
      </c>
      <c r="H11" s="63"/>
      <c r="I11" s="64"/>
      <c r="J11" s="22">
        <f>H2*0.2</f>
        <v>26216.867410000003</v>
      </c>
      <c r="K11" s="18"/>
      <c r="L11" s="51"/>
      <c r="M11" s="52"/>
    </row>
    <row r="12" spans="2:13" s="2" customFormat="1" ht="30">
      <c r="B12" s="31"/>
      <c r="C12" s="23" t="s">
        <v>46</v>
      </c>
      <c r="D12" s="19" t="s">
        <v>8</v>
      </c>
      <c r="E12" s="19" t="s">
        <v>30</v>
      </c>
      <c r="F12" s="18"/>
      <c r="G12" s="19"/>
      <c r="H12" s="23" t="s">
        <v>46</v>
      </c>
      <c r="I12" s="19" t="s">
        <v>8</v>
      </c>
      <c r="J12" s="19" t="s">
        <v>30</v>
      </c>
      <c r="K12" s="18"/>
      <c r="L12" s="51"/>
      <c r="M12" s="52"/>
    </row>
    <row r="13" spans="2:13">
      <c r="B13" s="32" t="s">
        <v>17</v>
      </c>
      <c r="C13" s="74">
        <v>10</v>
      </c>
      <c r="D13" s="17">
        <f>C13/$C$24</f>
        <v>6.9930069930069935E-2</v>
      </c>
      <c r="E13" s="20">
        <f>$E$11*D13</f>
        <v>4583.3684283216789</v>
      </c>
      <c r="F13" s="18"/>
      <c r="G13" s="14" t="s">
        <v>17</v>
      </c>
      <c r="H13" s="16">
        <v>141</v>
      </c>
      <c r="I13" s="17">
        <f>H13/$H$24</f>
        <v>7.5969827586206892E-2</v>
      </c>
      <c r="J13" s="20">
        <f>$J$11*I13</f>
        <v>1991.6908969881467</v>
      </c>
      <c r="K13" s="18"/>
      <c r="L13" s="28" t="s">
        <v>17</v>
      </c>
      <c r="M13" s="33">
        <f>E13+J13</f>
        <v>6575.0593253098259</v>
      </c>
    </row>
    <row r="14" spans="2:13">
      <c r="B14" s="32" t="s">
        <v>18</v>
      </c>
      <c r="C14" s="74">
        <v>12</v>
      </c>
      <c r="D14" s="17">
        <f t="shared" ref="D14:D23" si="0">C14/$C$24</f>
        <v>8.3916083916083919E-2</v>
      </c>
      <c r="E14" s="20">
        <f t="shared" ref="E14:E23" si="1">$E$11*D14</f>
        <v>5500.0421139860146</v>
      </c>
      <c r="F14" s="18"/>
      <c r="G14" s="14" t="s">
        <v>18</v>
      </c>
      <c r="H14" s="16">
        <v>223</v>
      </c>
      <c r="I14" s="17">
        <f t="shared" ref="I14:I23" si="2">H14/$H$24</f>
        <v>0.12015086206896551</v>
      </c>
      <c r="J14" s="20">
        <f t="shared" ref="J14:J23" si="3">$J$11*I14</f>
        <v>3149.9792200592674</v>
      </c>
      <c r="K14" s="18"/>
      <c r="L14" s="28" t="s">
        <v>18</v>
      </c>
      <c r="M14" s="33">
        <f t="shared" ref="M14:M23" si="4">E14+J14</f>
        <v>8650.0213340452829</v>
      </c>
    </row>
    <row r="15" spans="2:13">
      <c r="B15" s="32" t="s">
        <v>39</v>
      </c>
      <c r="C15" s="74">
        <v>10</v>
      </c>
      <c r="D15" s="17">
        <f t="shared" si="0"/>
        <v>6.9930069930069935E-2</v>
      </c>
      <c r="E15" s="20">
        <f t="shared" si="1"/>
        <v>4583.3684283216789</v>
      </c>
      <c r="F15" s="18"/>
      <c r="G15" s="14" t="s">
        <v>39</v>
      </c>
      <c r="H15" s="16">
        <v>189</v>
      </c>
      <c r="I15" s="17">
        <f t="shared" si="2"/>
        <v>0.10183189655172414</v>
      </c>
      <c r="J15" s="20">
        <f t="shared" si="3"/>
        <v>2669.7133300053883</v>
      </c>
      <c r="K15" s="18"/>
      <c r="L15" s="37" t="s">
        <v>39</v>
      </c>
      <c r="M15" s="33">
        <f t="shared" si="4"/>
        <v>7253.0817583270673</v>
      </c>
    </row>
    <row r="16" spans="2:13">
      <c r="B16" s="32" t="s">
        <v>19</v>
      </c>
      <c r="C16" s="74">
        <v>9</v>
      </c>
      <c r="D16" s="17">
        <f t="shared" si="0"/>
        <v>6.2937062937062943E-2</v>
      </c>
      <c r="E16" s="20">
        <f t="shared" si="1"/>
        <v>4125.0315854895107</v>
      </c>
      <c r="F16" s="18"/>
      <c r="G16" s="14" t="s">
        <v>19</v>
      </c>
      <c r="H16" s="16">
        <v>285</v>
      </c>
      <c r="I16" s="17">
        <f t="shared" si="2"/>
        <v>0.15355603448275862</v>
      </c>
      <c r="J16" s="20">
        <f t="shared" si="3"/>
        <v>4025.7581960398711</v>
      </c>
      <c r="K16" s="18"/>
      <c r="L16" s="28" t="s">
        <v>19</v>
      </c>
      <c r="M16" s="33">
        <f t="shared" si="4"/>
        <v>8150.7897815293818</v>
      </c>
    </row>
    <row r="17" spans="2:13">
      <c r="B17" s="32" t="s">
        <v>20</v>
      </c>
      <c r="C17" s="74">
        <v>11</v>
      </c>
      <c r="D17" s="17">
        <f t="shared" si="0"/>
        <v>7.6923076923076927E-2</v>
      </c>
      <c r="E17" s="20">
        <f t="shared" si="1"/>
        <v>5041.7052711538463</v>
      </c>
      <c r="F17" s="18"/>
      <c r="G17" s="14" t="s">
        <v>20</v>
      </c>
      <c r="H17" s="16">
        <v>289</v>
      </c>
      <c r="I17" s="17">
        <f t="shared" si="2"/>
        <v>0.15571120689655171</v>
      </c>
      <c r="J17" s="20">
        <f t="shared" si="3"/>
        <v>4082.2600654579742</v>
      </c>
      <c r="K17" s="18"/>
      <c r="L17" s="28" t="s">
        <v>20</v>
      </c>
      <c r="M17" s="33">
        <f t="shared" si="4"/>
        <v>9123.96533661182</v>
      </c>
    </row>
    <row r="18" spans="2:13">
      <c r="B18" s="32" t="s">
        <v>21</v>
      </c>
      <c r="C18" s="74">
        <v>16</v>
      </c>
      <c r="D18" s="17">
        <f t="shared" si="0"/>
        <v>0.11188811188811189</v>
      </c>
      <c r="E18" s="20">
        <f t="shared" si="1"/>
        <v>7333.3894853146858</v>
      </c>
      <c r="F18" s="18"/>
      <c r="G18" s="14" t="s">
        <v>21</v>
      </c>
      <c r="H18" s="16">
        <v>108</v>
      </c>
      <c r="I18" s="17">
        <f t="shared" si="2"/>
        <v>5.8189655172413791E-2</v>
      </c>
      <c r="J18" s="20">
        <f t="shared" si="3"/>
        <v>1525.5504742887931</v>
      </c>
      <c r="K18" s="18"/>
      <c r="L18" s="28" t="s">
        <v>21</v>
      </c>
      <c r="M18" s="33">
        <f t="shared" si="4"/>
        <v>8858.9399596034782</v>
      </c>
    </row>
    <row r="19" spans="2:13">
      <c r="B19" s="32" t="s">
        <v>22</v>
      </c>
      <c r="C19" s="74">
        <v>16</v>
      </c>
      <c r="D19" s="17">
        <f t="shared" si="0"/>
        <v>0.11188811188811189</v>
      </c>
      <c r="E19" s="20">
        <f t="shared" si="1"/>
        <v>7333.3894853146858</v>
      </c>
      <c r="F19" s="18"/>
      <c r="G19" s="14" t="s">
        <v>22</v>
      </c>
      <c r="H19" s="16">
        <v>109</v>
      </c>
      <c r="I19" s="17">
        <f t="shared" si="2"/>
        <v>5.8728448275862072E-2</v>
      </c>
      <c r="J19" s="20">
        <f t="shared" si="3"/>
        <v>1539.6759416433192</v>
      </c>
      <c r="K19" s="18"/>
      <c r="L19" s="28" t="s">
        <v>22</v>
      </c>
      <c r="M19" s="33">
        <f t="shared" si="4"/>
        <v>8873.0654269580045</v>
      </c>
    </row>
    <row r="20" spans="2:13">
      <c r="B20" s="32" t="s">
        <v>23</v>
      </c>
      <c r="C20" s="74">
        <v>11</v>
      </c>
      <c r="D20" s="17">
        <f t="shared" si="0"/>
        <v>7.6923076923076927E-2</v>
      </c>
      <c r="E20" s="20">
        <f t="shared" si="1"/>
        <v>5041.7052711538463</v>
      </c>
      <c r="F20" s="18"/>
      <c r="G20" s="14" t="s">
        <v>23</v>
      </c>
      <c r="H20" s="16">
        <v>126</v>
      </c>
      <c r="I20" s="17">
        <f t="shared" si="2"/>
        <v>6.7887931034482762E-2</v>
      </c>
      <c r="J20" s="20">
        <f t="shared" si="3"/>
        <v>1779.808886670259</v>
      </c>
      <c r="K20" s="18"/>
      <c r="L20" s="28" t="s">
        <v>23</v>
      </c>
      <c r="M20" s="33">
        <f t="shared" si="4"/>
        <v>6821.5141578241055</v>
      </c>
    </row>
    <row r="21" spans="2:13">
      <c r="B21" s="32" t="s">
        <v>24</v>
      </c>
      <c r="C21" s="74">
        <v>21</v>
      </c>
      <c r="D21" s="17">
        <f t="shared" si="0"/>
        <v>0.14685314685314685</v>
      </c>
      <c r="E21" s="20">
        <f t="shared" si="1"/>
        <v>9625.0736994755243</v>
      </c>
      <c r="F21" s="18"/>
      <c r="G21" s="14" t="s">
        <v>24</v>
      </c>
      <c r="H21" s="16">
        <v>180</v>
      </c>
      <c r="I21" s="17">
        <f t="shared" si="2"/>
        <v>9.6982758620689655E-2</v>
      </c>
      <c r="J21" s="20">
        <f t="shared" si="3"/>
        <v>2542.5841238146554</v>
      </c>
      <c r="K21" s="18"/>
      <c r="L21" s="28" t="s">
        <v>24</v>
      </c>
      <c r="M21" s="33">
        <f t="shared" si="4"/>
        <v>12167.657823290179</v>
      </c>
    </row>
    <row r="22" spans="2:13">
      <c r="B22" s="32" t="s">
        <v>25</v>
      </c>
      <c r="C22" s="74">
        <v>9</v>
      </c>
      <c r="D22" s="17">
        <f t="shared" si="0"/>
        <v>6.2937062937062943E-2</v>
      </c>
      <c r="E22" s="20">
        <f t="shared" si="1"/>
        <v>4125.0315854895107</v>
      </c>
      <c r="F22" s="18"/>
      <c r="G22" s="14" t="s">
        <v>25</v>
      </c>
      <c r="H22" s="16">
        <v>76</v>
      </c>
      <c r="I22" s="17">
        <f t="shared" si="2"/>
        <v>4.0948275862068964E-2</v>
      </c>
      <c r="J22" s="20">
        <f t="shared" si="3"/>
        <v>1073.5355189439656</v>
      </c>
      <c r="K22" s="18"/>
      <c r="L22" s="28" t="s">
        <v>25</v>
      </c>
      <c r="M22" s="33">
        <f t="shared" si="4"/>
        <v>5198.5671044334758</v>
      </c>
    </row>
    <row r="23" spans="2:13">
      <c r="B23" s="32" t="s">
        <v>26</v>
      </c>
      <c r="C23" s="74">
        <v>18</v>
      </c>
      <c r="D23" s="17">
        <f t="shared" si="0"/>
        <v>0.12587412587412589</v>
      </c>
      <c r="E23" s="20">
        <f t="shared" si="1"/>
        <v>8250.0631709790214</v>
      </c>
      <c r="F23" s="18"/>
      <c r="G23" s="14" t="s">
        <v>26</v>
      </c>
      <c r="H23" s="16">
        <v>130</v>
      </c>
      <c r="I23" s="17">
        <f t="shared" si="2"/>
        <v>7.0043103448275856E-2</v>
      </c>
      <c r="J23" s="20">
        <f t="shared" si="3"/>
        <v>1836.310756088362</v>
      </c>
      <c r="K23" s="18"/>
      <c r="L23" s="28" t="s">
        <v>26</v>
      </c>
      <c r="M23" s="33">
        <f t="shared" si="4"/>
        <v>10086.373927067383</v>
      </c>
    </row>
    <row r="24" spans="2:13">
      <c r="B24" s="32"/>
      <c r="C24" s="24">
        <f>SUM(C13:C23)</f>
        <v>143</v>
      </c>
      <c r="D24" s="25">
        <f>SUM(D13:D23)</f>
        <v>1</v>
      </c>
      <c r="E24" s="26">
        <f>SUM(E13:E23)</f>
        <v>65542.168525000016</v>
      </c>
      <c r="F24" s="18"/>
      <c r="G24" s="14"/>
      <c r="H24" s="24">
        <f>SUM(H13:H23)</f>
        <v>1856</v>
      </c>
      <c r="I24" s="25">
        <f>SUM(I13:I23)</f>
        <v>1</v>
      </c>
      <c r="J24" s="26">
        <f>SUM(J13:J23)</f>
        <v>26216.867410000003</v>
      </c>
      <c r="K24" s="18"/>
      <c r="L24" s="27"/>
      <c r="M24" s="34">
        <f>SUM(M13:M23)</f>
        <v>91759.035935000007</v>
      </c>
    </row>
    <row r="25" spans="2:13" ht="15.75" thickBot="1">
      <c r="B25" s="13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6"/>
    </row>
    <row r="28" spans="2:13">
      <c r="C28" s="67" t="s">
        <v>41</v>
      </c>
      <c r="D28" s="67"/>
      <c r="E28" s="67"/>
      <c r="F28" s="67"/>
      <c r="G28" s="67"/>
      <c r="H28" s="67"/>
    </row>
    <row r="29" spans="2:13">
      <c r="C29" s="68" t="s">
        <v>42</v>
      </c>
      <c r="D29" s="68"/>
      <c r="E29" s="68"/>
      <c r="F29" s="68"/>
      <c r="G29" s="68"/>
      <c r="H29" s="68"/>
    </row>
    <row r="30" spans="2:13">
      <c r="B30" s="42"/>
      <c r="C30" s="66" t="s">
        <v>43</v>
      </c>
      <c r="D30" s="66"/>
      <c r="E30" s="66"/>
      <c r="F30" s="66"/>
      <c r="G30" s="66"/>
      <c r="H30" s="66"/>
    </row>
    <row r="31" spans="2:13">
      <c r="B31" s="42"/>
      <c r="C31" s="66" t="s">
        <v>44</v>
      </c>
      <c r="D31" s="66"/>
      <c r="E31" s="66"/>
      <c r="F31" s="66"/>
      <c r="G31" s="66"/>
      <c r="H31" s="66"/>
    </row>
    <row r="32" spans="2:13">
      <c r="B32" s="42"/>
      <c r="C32" s="66" t="s">
        <v>45</v>
      </c>
      <c r="D32" s="66"/>
      <c r="E32" s="66"/>
      <c r="F32" s="66"/>
      <c r="G32" s="66"/>
      <c r="H32" s="66"/>
    </row>
  </sheetData>
  <mergeCells count="16">
    <mergeCell ref="C30:H30"/>
    <mergeCell ref="C31:H31"/>
    <mergeCell ref="C32:H32"/>
    <mergeCell ref="C28:H28"/>
    <mergeCell ref="C29:H29"/>
    <mergeCell ref="B2:G2"/>
    <mergeCell ref="B4:C4"/>
    <mergeCell ref="B5:C5"/>
    <mergeCell ref="L10:M12"/>
    <mergeCell ref="B8:M8"/>
    <mergeCell ref="D4:E4"/>
    <mergeCell ref="D5:E5"/>
    <mergeCell ref="B10:E10"/>
    <mergeCell ref="G10:J10"/>
    <mergeCell ref="B11:D11"/>
    <mergeCell ref="G11:I11"/>
  </mergeCells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N30"/>
  <sheetViews>
    <sheetView zoomScale="130" zoomScaleNormal="130" workbookViewId="0">
      <selection activeCell="D5" sqref="D5:E5"/>
    </sheetView>
  </sheetViews>
  <sheetFormatPr defaultRowHeight="15"/>
  <cols>
    <col min="4" max="4" width="19.140625" customWidth="1"/>
    <col min="9" max="9" width="25.7109375" customWidth="1"/>
  </cols>
  <sheetData>
    <row r="1" spans="1:14" ht="15.75" thickBot="1"/>
    <row r="2" spans="1:14" ht="15.75" thickBot="1">
      <c r="B2" s="72" t="s">
        <v>40</v>
      </c>
      <c r="C2" s="73"/>
      <c r="D2" s="73"/>
      <c r="E2" s="73"/>
      <c r="F2" s="73"/>
      <c r="G2" s="73"/>
      <c r="H2" s="73"/>
      <c r="I2" s="40">
        <f>geral!I7</f>
        <v>197524.34350000002</v>
      </c>
    </row>
    <row r="3" spans="1:14" ht="15.75" thickBot="1"/>
    <row r="4" spans="1:14" s="2" customFormat="1">
      <c r="B4" s="47" t="s">
        <v>36</v>
      </c>
      <c r="C4" s="48"/>
      <c r="D4" s="56">
        <f>I2*0.5</f>
        <v>98762.171750000009</v>
      </c>
      <c r="E4" s="57"/>
    </row>
    <row r="5" spans="1:14" s="2" customFormat="1" ht="15.75" thickBot="1">
      <c r="B5" s="49" t="s">
        <v>37</v>
      </c>
      <c r="C5" s="50"/>
      <c r="D5" s="58">
        <f>I2*0.5</f>
        <v>98762.171750000009</v>
      </c>
      <c r="E5" s="59"/>
    </row>
    <row r="8" spans="1:14">
      <c r="B8" s="69" t="s">
        <v>28</v>
      </c>
      <c r="C8" s="70"/>
      <c r="D8" s="71"/>
    </row>
    <row r="9" spans="1:14">
      <c r="B9" s="19"/>
      <c r="C9" s="19" t="s">
        <v>38</v>
      </c>
      <c r="D9" s="19" t="s">
        <v>30</v>
      </c>
    </row>
    <row r="10" spans="1:14">
      <c r="B10" s="19" t="s">
        <v>17</v>
      </c>
      <c r="C10" s="19">
        <v>5</v>
      </c>
      <c r="D10" s="41">
        <f>C10*$D$4/31</f>
        <v>15929.382540322582</v>
      </c>
    </row>
    <row r="11" spans="1:14">
      <c r="A11" s="18"/>
      <c r="B11" s="19" t="s">
        <v>18</v>
      </c>
      <c r="C11" s="19">
        <v>1</v>
      </c>
      <c r="D11" s="41">
        <f t="shared" ref="D11:D20" si="0">C11*$D$4/31</f>
        <v>3185.8765080645162</v>
      </c>
      <c r="E11" s="18"/>
      <c r="F11" s="18"/>
      <c r="G11" s="18"/>
      <c r="H11" s="18"/>
      <c r="I11" s="18"/>
      <c r="J11" s="18"/>
      <c r="K11" s="18"/>
      <c r="L11" s="18"/>
      <c r="M11" s="18"/>
      <c r="N11" s="18"/>
    </row>
    <row r="12" spans="1:14">
      <c r="A12" s="18"/>
      <c r="B12" s="19" t="s">
        <v>39</v>
      </c>
      <c r="C12" s="19">
        <v>3</v>
      </c>
      <c r="D12" s="41">
        <f t="shared" si="0"/>
        <v>9557.6295241935495</v>
      </c>
      <c r="E12" s="38"/>
      <c r="F12" s="38"/>
      <c r="G12" s="38"/>
      <c r="H12" s="38"/>
      <c r="I12" s="38"/>
      <c r="J12" s="38"/>
      <c r="K12" s="38"/>
      <c r="L12" s="38"/>
      <c r="M12" s="38"/>
      <c r="N12" s="18"/>
    </row>
    <row r="13" spans="1:14">
      <c r="A13" s="18"/>
      <c r="B13" s="19" t="s">
        <v>19</v>
      </c>
      <c r="C13" s="19">
        <v>5</v>
      </c>
      <c r="D13" s="41">
        <f t="shared" si="0"/>
        <v>15929.382540322582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</row>
    <row r="14" spans="1:14">
      <c r="A14" s="18"/>
      <c r="B14" s="19" t="s">
        <v>20</v>
      </c>
      <c r="C14" s="19">
        <v>5</v>
      </c>
      <c r="D14" s="41">
        <f t="shared" si="0"/>
        <v>15929.382540322582</v>
      </c>
      <c r="E14" s="18"/>
      <c r="F14" s="18"/>
      <c r="G14" s="18"/>
      <c r="H14" s="18"/>
      <c r="I14" s="18"/>
      <c r="J14" s="18"/>
      <c r="K14" s="18"/>
      <c r="L14" s="18"/>
      <c r="M14" s="18"/>
      <c r="N14" s="18"/>
    </row>
    <row r="15" spans="1:14">
      <c r="A15" s="18"/>
      <c r="B15" s="19" t="s">
        <v>21</v>
      </c>
      <c r="C15" s="19">
        <v>3</v>
      </c>
      <c r="D15" s="41">
        <f t="shared" si="0"/>
        <v>9557.6295241935495</v>
      </c>
      <c r="E15" s="18"/>
      <c r="F15" s="18"/>
      <c r="G15" s="18"/>
      <c r="H15" s="18"/>
      <c r="I15" s="18"/>
      <c r="J15" s="18"/>
      <c r="K15" s="18"/>
      <c r="L15" s="18"/>
      <c r="M15" s="18"/>
      <c r="N15" s="18"/>
    </row>
    <row r="16" spans="1:14">
      <c r="A16" s="18"/>
      <c r="B16" s="19" t="s">
        <v>22</v>
      </c>
      <c r="C16" s="19">
        <v>1</v>
      </c>
      <c r="D16" s="41">
        <f t="shared" si="0"/>
        <v>3185.8765080645162</v>
      </c>
      <c r="E16" s="18"/>
      <c r="F16" s="18"/>
      <c r="G16" s="18"/>
      <c r="H16" s="18"/>
      <c r="I16" s="18"/>
      <c r="J16" s="18"/>
      <c r="K16" s="18"/>
      <c r="L16" s="18"/>
      <c r="M16" s="18"/>
      <c r="N16" s="18"/>
    </row>
    <row r="17" spans="1:14">
      <c r="A17" s="18"/>
      <c r="B17" s="19" t="s">
        <v>23</v>
      </c>
      <c r="C17" s="19">
        <v>1</v>
      </c>
      <c r="D17" s="41">
        <f t="shared" si="0"/>
        <v>3185.8765080645162</v>
      </c>
      <c r="E17" s="18"/>
      <c r="F17" s="18"/>
      <c r="G17" s="18"/>
      <c r="H17" s="18"/>
      <c r="I17" s="18"/>
      <c r="J17" s="18"/>
      <c r="K17" s="18"/>
      <c r="L17" s="18"/>
      <c r="M17" s="18"/>
      <c r="N17" s="18"/>
    </row>
    <row r="18" spans="1:14">
      <c r="A18" s="18"/>
      <c r="B18" s="19" t="s">
        <v>24</v>
      </c>
      <c r="C18" s="19">
        <v>1</v>
      </c>
      <c r="D18" s="41">
        <f t="shared" si="0"/>
        <v>3185.8765080645162</v>
      </c>
      <c r="E18" s="18"/>
      <c r="F18" s="18"/>
      <c r="G18" s="18"/>
      <c r="H18" s="18"/>
      <c r="I18" s="18"/>
      <c r="J18" s="18"/>
      <c r="K18" s="18"/>
      <c r="L18" s="18"/>
      <c r="M18" s="18"/>
      <c r="N18" s="18"/>
    </row>
    <row r="19" spans="1:14">
      <c r="A19" s="18"/>
      <c r="B19" s="19" t="s">
        <v>25</v>
      </c>
      <c r="C19" s="19">
        <v>3</v>
      </c>
      <c r="D19" s="41">
        <f t="shared" si="0"/>
        <v>9557.6295241935495</v>
      </c>
      <c r="E19" s="18"/>
      <c r="F19" s="18"/>
      <c r="G19" s="18"/>
      <c r="H19" s="18"/>
      <c r="I19" s="18"/>
      <c r="J19" s="18"/>
      <c r="K19" s="18"/>
      <c r="L19" s="18"/>
      <c r="M19" s="18"/>
      <c r="N19" s="18"/>
    </row>
    <row r="20" spans="1:14">
      <c r="A20" s="18"/>
      <c r="B20" s="19" t="s">
        <v>26</v>
      </c>
      <c r="C20" s="19">
        <v>3</v>
      </c>
      <c r="D20" s="41">
        <f t="shared" si="0"/>
        <v>9557.6295241935495</v>
      </c>
      <c r="E20" s="18"/>
      <c r="F20" s="18"/>
      <c r="G20" s="18"/>
      <c r="H20" s="18"/>
      <c r="I20" s="18"/>
      <c r="J20" s="18"/>
      <c r="K20" s="18"/>
      <c r="L20" s="18"/>
      <c r="M20" s="18"/>
      <c r="N20" s="18"/>
    </row>
    <row r="21" spans="1:14">
      <c r="A21" s="18"/>
      <c r="B21" s="19"/>
      <c r="C21" s="19">
        <f>SUM(C10:C20)</f>
        <v>31</v>
      </c>
      <c r="D21" s="39">
        <f>C21*$D$4/31</f>
        <v>98762.171750000009</v>
      </c>
      <c r="E21" s="18"/>
      <c r="F21" s="18"/>
      <c r="G21" s="18"/>
      <c r="H21" s="18"/>
      <c r="I21" s="18"/>
      <c r="J21" s="18"/>
      <c r="K21" s="18"/>
      <c r="L21" s="18"/>
      <c r="M21" s="18"/>
      <c r="N21" s="18"/>
    </row>
    <row r="22" spans="1:14">
      <c r="A22" s="18"/>
      <c r="E22" s="18"/>
      <c r="F22" s="18"/>
      <c r="G22" s="18"/>
      <c r="H22" s="18"/>
      <c r="I22" s="18"/>
      <c r="J22" s="18"/>
      <c r="K22" s="18"/>
      <c r="L22" s="18"/>
      <c r="M22" s="18"/>
      <c r="N22" s="18"/>
    </row>
    <row r="23" spans="1:14">
      <c r="A23" s="18"/>
      <c r="E23" s="18"/>
      <c r="F23" s="18"/>
      <c r="G23" s="18"/>
      <c r="H23" s="18"/>
      <c r="I23" s="18"/>
      <c r="J23" s="18"/>
      <c r="K23" s="18"/>
      <c r="L23" s="18"/>
      <c r="M23" s="18"/>
      <c r="N23" s="18"/>
    </row>
    <row r="24" spans="1:14">
      <c r="A24" s="18"/>
      <c r="E24" s="18"/>
      <c r="F24" s="18"/>
      <c r="G24" s="18"/>
      <c r="H24" s="18"/>
      <c r="I24" s="18"/>
      <c r="J24" s="18"/>
      <c r="K24" s="18"/>
      <c r="L24" s="18"/>
      <c r="M24" s="18"/>
      <c r="N24" s="18"/>
    </row>
    <row r="25" spans="1:14">
      <c r="A25" s="18"/>
      <c r="E25" s="18"/>
      <c r="F25" s="18"/>
      <c r="G25" s="18"/>
      <c r="H25" s="18"/>
      <c r="I25" s="18"/>
      <c r="J25" s="18"/>
      <c r="K25" s="18"/>
      <c r="L25" s="18"/>
      <c r="M25" s="18"/>
      <c r="N25" s="18"/>
    </row>
    <row r="26" spans="1:14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</row>
    <row r="27" spans="1:14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</row>
    <row r="28" spans="1:14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</row>
    <row r="29" spans="1:14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</row>
    <row r="30" spans="1:14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</row>
  </sheetData>
  <mergeCells count="6">
    <mergeCell ref="B8:D8"/>
    <mergeCell ref="B2:H2"/>
    <mergeCell ref="B4:C4"/>
    <mergeCell ref="D4:E4"/>
    <mergeCell ref="B5:C5"/>
    <mergeCell ref="D5:E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geral</vt:lpstr>
      <vt:lpstr>diárias</vt:lpstr>
      <vt:lpstr>consumo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guilhermemuller</dc:creator>
  <cp:lastModifiedBy>palomarosa</cp:lastModifiedBy>
  <dcterms:created xsi:type="dcterms:W3CDTF">2014-12-17T17:29:44Z</dcterms:created>
  <dcterms:modified xsi:type="dcterms:W3CDTF">2015-05-12T12:55:56Z</dcterms:modified>
</cp:coreProperties>
</file>